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iani\Desktop\FUNDEB 2017\"/>
    </mc:Choice>
  </mc:AlternateContent>
  <xr:revisionPtr revIDLastSave="0" documentId="8_{8BC1360E-44BA-4D46-8A81-AB6656B24079}" xr6:coauthVersionLast="31" xr6:coauthVersionMax="31" xr10:uidLastSave="{00000000-0000-0000-0000-000000000000}"/>
  <bookViews>
    <workbookView xWindow="0" yWindow="0" windowWidth="28800" windowHeight="12810" xr2:uid="{2B04ED11-4D7C-4502-99B0-42573208343F}"/>
  </bookViews>
  <sheets>
    <sheet name="2015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2" i="1"/>
  <c r="R13" i="1"/>
  <c r="F14" i="1"/>
  <c r="F34" i="1" s="1"/>
  <c r="G33" i="1" s="1"/>
  <c r="G34" i="1" s="1"/>
  <c r="H33" i="1" s="1"/>
  <c r="H34" i="1" s="1"/>
  <c r="I33" i="1" s="1"/>
  <c r="I34" i="1" s="1"/>
  <c r="J33" i="1" s="1"/>
  <c r="G14" i="1"/>
  <c r="H14" i="1"/>
  <c r="I14" i="1"/>
  <c r="J14" i="1"/>
  <c r="J34" i="1" s="1"/>
  <c r="K33" i="1" s="1"/>
  <c r="K34" i="1" s="1"/>
  <c r="L33" i="1" s="1"/>
  <c r="L34" i="1" s="1"/>
  <c r="M33" i="1" s="1"/>
  <c r="M34" i="1" s="1"/>
  <c r="N33" i="1" s="1"/>
  <c r="K14" i="1"/>
  <c r="L14" i="1"/>
  <c r="M14" i="1"/>
  <c r="N14" i="1"/>
  <c r="O14" i="1"/>
  <c r="P14" i="1"/>
  <c r="Q14" i="1"/>
  <c r="R14" i="1"/>
  <c r="R15" i="1"/>
  <c r="R16" i="1"/>
  <c r="F17" i="1"/>
  <c r="G17" i="1"/>
  <c r="G18" i="1" s="1"/>
  <c r="H17" i="1"/>
  <c r="I17" i="1"/>
  <c r="J17" i="1"/>
  <c r="K17" i="1"/>
  <c r="K18" i="1" s="1"/>
  <c r="L17" i="1"/>
  <c r="M17" i="1"/>
  <c r="N17" i="1"/>
  <c r="O17" i="1"/>
  <c r="O18" i="1" s="1"/>
  <c r="P17" i="1"/>
  <c r="Q17" i="1"/>
  <c r="F18" i="1"/>
  <c r="H18" i="1"/>
  <c r="I18" i="1"/>
  <c r="J18" i="1"/>
  <c r="L18" i="1"/>
  <c r="M18" i="1"/>
  <c r="N18" i="1"/>
  <c r="P18" i="1"/>
  <c r="Q18" i="1"/>
  <c r="R22" i="1"/>
  <c r="R23" i="1"/>
  <c r="R24" i="1"/>
  <c r="R25" i="1"/>
  <c r="R31" i="1" s="1"/>
  <c r="R26" i="1"/>
  <c r="P27" i="1"/>
  <c r="R27" i="1" s="1"/>
  <c r="R39" i="1" s="1"/>
  <c r="R41" i="1" s="1"/>
  <c r="R45" i="1" s="1"/>
  <c r="Q28" i="1"/>
  <c r="R28" i="1" s="1"/>
  <c r="R29" i="1"/>
  <c r="F31" i="1"/>
  <c r="G31" i="1"/>
  <c r="H31" i="1"/>
  <c r="I31" i="1"/>
  <c r="J31" i="1"/>
  <c r="K31" i="1"/>
  <c r="L31" i="1"/>
  <c r="M31" i="1"/>
  <c r="N31" i="1"/>
  <c r="O31" i="1"/>
  <c r="P31" i="1"/>
  <c r="F39" i="1"/>
  <c r="F41" i="1" s="1"/>
  <c r="F45" i="1" s="1"/>
  <c r="G39" i="1"/>
  <c r="H39" i="1"/>
  <c r="I39" i="1"/>
  <c r="J39" i="1"/>
  <c r="J41" i="1" s="1"/>
  <c r="J45" i="1" s="1"/>
  <c r="K39" i="1"/>
  <c r="L39" i="1"/>
  <c r="M39" i="1"/>
  <c r="N39" i="1"/>
  <c r="N41" i="1" s="1"/>
  <c r="N45" i="1" s="1"/>
  <c r="O39" i="1"/>
  <c r="P39" i="1"/>
  <c r="Q39" i="1"/>
  <c r="F40" i="1"/>
  <c r="G40" i="1"/>
  <c r="G41" i="1" s="1"/>
  <c r="G45" i="1" s="1"/>
  <c r="H40" i="1"/>
  <c r="I40" i="1"/>
  <c r="I41" i="1" s="1"/>
  <c r="I45" i="1" s="1"/>
  <c r="J40" i="1"/>
  <c r="K40" i="1"/>
  <c r="K41" i="1" s="1"/>
  <c r="K45" i="1" s="1"/>
  <c r="L40" i="1"/>
  <c r="M40" i="1"/>
  <c r="M41" i="1" s="1"/>
  <c r="M45" i="1" s="1"/>
  <c r="N40" i="1"/>
  <c r="O40" i="1"/>
  <c r="O41" i="1" s="1"/>
  <c r="O45" i="1" s="1"/>
  <c r="P40" i="1"/>
  <c r="Q40" i="1"/>
  <c r="Q41" i="1" s="1"/>
  <c r="Q45" i="1" s="1"/>
  <c r="R40" i="1"/>
  <c r="H41" i="1"/>
  <c r="H45" i="1" s="1"/>
  <c r="L41" i="1"/>
  <c r="L45" i="1" s="1"/>
  <c r="P41" i="1"/>
  <c r="P45" i="1" s="1"/>
  <c r="R18" i="1" l="1"/>
  <c r="R34" i="1" s="1"/>
  <c r="N34" i="1"/>
  <c r="O33" i="1" s="1"/>
  <c r="O34" i="1" s="1"/>
  <c r="P33" i="1" s="1"/>
  <c r="P34" i="1" s="1"/>
  <c r="Q33" i="1" s="1"/>
  <c r="R17" i="1"/>
  <c r="Q31" i="1"/>
  <c r="Q34" i="1" s="1"/>
</calcChain>
</file>

<file path=xl/sharedStrings.xml><?xml version="1.0" encoding="utf-8"?>
<sst xmlns="http://schemas.openxmlformats.org/spreadsheetml/2006/main" count="72" uniqueCount="47">
  <si>
    <t>(*) Obs.: (SIGEO, atualizado até 26/01/16).</t>
  </si>
  <si>
    <t>(B)/(A)</t>
  </si>
  <si>
    <t>IV - APLICAÇÃO</t>
  </si>
  <si>
    <t>(B)</t>
  </si>
  <si>
    <t>(-) Desp. com Pessoal (Reembolsada)QM</t>
  </si>
  <si>
    <t>(+) Profs.do Mag. em atividade no Ens. Bás.</t>
  </si>
  <si>
    <t xml:space="preserve">    DO MAGISTÉRIO EM ATIVIDADE NO ENSINO BÁSICO:</t>
  </si>
  <si>
    <t>III - APLICAÇÃO DE RECURSOS DO FUNDEB NA REMUNERAÇÃO DOS PROFISSIONAIS</t>
  </si>
  <si>
    <t>SALDO FINAL  (I -II)</t>
  </si>
  <si>
    <t>SALDO INICIAL</t>
  </si>
  <si>
    <t>Gasto Efetivo vinculado ao FUNDEB</t>
  </si>
  <si>
    <t xml:space="preserve">(=)           </t>
  </si>
  <si>
    <t>Obrig. Trib. Contrib - PIS/PASEP</t>
  </si>
  <si>
    <t>Insuf. Financ., Obrig. Patr. e Vencimentos</t>
  </si>
  <si>
    <t>Centro Paula Souza</t>
  </si>
  <si>
    <t>Profs.do Mag. em ativ. Ens.Período Integral</t>
  </si>
  <si>
    <t>Demais Servidores do Ensino Médio</t>
  </si>
  <si>
    <t>Demais Servidores do Ens. Fund.</t>
  </si>
  <si>
    <t>Profs.do Mag. em atividade no Ens. Méd.</t>
  </si>
  <si>
    <t>Profs.do Mag. em atividade no Ens.Fund.</t>
  </si>
  <si>
    <t>REALIZADO</t>
  </si>
  <si>
    <t>II - DESPESAS DO FUNDEB: os recursos do Fundo foram  utilizados nas Despesas, conforme segue:</t>
  </si>
  <si>
    <t xml:space="preserve">(=) Receita total do FUNDEB </t>
  </si>
  <si>
    <t xml:space="preserve">(=) Total Desp.com Pessoal (Reembolsada) </t>
  </si>
  <si>
    <t>(+) Desp.com Pessoal (Reembolsada) QAE</t>
  </si>
  <si>
    <t>(+) Desp.com Pessoal (Reembolsada) QM</t>
  </si>
  <si>
    <t>(=) Receita Líquida do FUNDEB (A)</t>
  </si>
  <si>
    <t>(-)  Repasses aos Municípios</t>
  </si>
  <si>
    <t>(+) Rendimentos das Aplicações</t>
  </si>
  <si>
    <t>(+) Recebido do Banco do Brasil</t>
  </si>
  <si>
    <t xml:space="preserve"> 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</si>
  <si>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</si>
  <si>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</si>
  <si>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</si>
  <si>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</si>
  <si>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</si>
  <si>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</si>
  <si>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</si>
  <si>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</si>
  <si>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</si>
  <si>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</si>
  <si>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</si>
  <si>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</si>
  <si>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</si>
  <si>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I - RECEITA DO FUNDEB:</t>
  </si>
  <si>
    <t>ANEXO EXPLICATIVO</t>
  </si>
  <si>
    <t>RESUMO DA APLICAÇÃO DOS RECURSOS DO FUNDEB - EXERCÍCIO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</si>
</sst>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49" fontId="2" fillId="0" borderId="2" xfId="0" applyNumberFormat="1" applyFont="1" applyBorder="1" applyAlignment="1"/>
    <xf numFmtId="0" fontId="2" fillId="0" borderId="3" xfId="0" applyFont="1" applyBorder="1"/>
    <xf numFmtId="10" fontId="2" fillId="0" borderId="4" xfId="2" applyNumberFormat="1" applyFont="1" applyBorder="1"/>
    <xf numFmtId="10" fontId="2" fillId="0" borderId="0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/>
    <xf numFmtId="0" fontId="3" fillId="0" borderId="5" xfId="0" applyFont="1" applyBorder="1"/>
    <xf numFmtId="10" fontId="2" fillId="2" borderId="6" xfId="2" applyNumberFormat="1" applyFont="1" applyFill="1" applyBorder="1"/>
    <xf numFmtId="10" fontId="4" fillId="2" borderId="6" xfId="2" applyNumberFormat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2" fillId="2" borderId="6" xfId="0" applyFont="1" applyFill="1" applyBorder="1"/>
    <xf numFmtId="0" fontId="5" fillId="0" borderId="2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2" fillId="0" borderId="4" xfId="0" applyFont="1" applyBorder="1"/>
    <xf numFmtId="0" fontId="5" fillId="0" borderId="0" xfId="0" applyFont="1" applyBorder="1"/>
    <xf numFmtId="164" fontId="2" fillId="0" borderId="0" xfId="0" applyNumberFormat="1" applyFont="1" applyBorder="1"/>
    <xf numFmtId="164" fontId="2" fillId="3" borderId="7" xfId="0" applyNumberFormat="1" applyFont="1" applyFill="1" applyBorder="1"/>
    <xf numFmtId="164" fontId="2" fillId="3" borderId="8" xfId="0" applyNumberFormat="1" applyFont="1" applyFill="1" applyBorder="1"/>
    <xf numFmtId="164" fontId="4" fillId="3" borderId="8" xfId="0" applyNumberFormat="1" applyFont="1" applyFill="1" applyBorder="1"/>
    <xf numFmtId="164" fontId="2" fillId="0" borderId="9" xfId="1" applyFont="1" applyBorder="1"/>
    <xf numFmtId="164" fontId="3" fillId="0" borderId="10" xfId="1" applyFont="1" applyBorder="1"/>
    <xf numFmtId="164" fontId="5" fillId="0" borderId="10" xfId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2" fillId="2" borderId="14" xfId="1" applyFont="1" applyFill="1" applyBorder="1"/>
    <xf numFmtId="164" fontId="3" fillId="2" borderId="15" xfId="1" applyFont="1" applyFill="1" applyBorder="1"/>
    <xf numFmtId="164" fontId="5" fillId="2" borderId="15" xfId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4" fontId="2" fillId="0" borderId="4" xfId="0" applyNumberFormat="1" applyFont="1" applyBorder="1"/>
    <xf numFmtId="0" fontId="6" fillId="0" borderId="0" xfId="0" applyFont="1" applyBorder="1"/>
    <xf numFmtId="164" fontId="3" fillId="0" borderId="0" xfId="0" applyNumberFormat="1" applyFont="1" applyBorder="1"/>
    <xf numFmtId="43" fontId="3" fillId="0" borderId="0" xfId="0" applyNumberFormat="1" applyFont="1" applyBorder="1"/>
    <xf numFmtId="164" fontId="2" fillId="0" borderId="16" xfId="0" applyNumberFormat="1" applyFont="1" applyBorder="1"/>
    <xf numFmtId="164" fontId="3" fillId="0" borderId="17" xfId="0" applyNumberFormat="1" applyFont="1" applyBorder="1"/>
    <xf numFmtId="0" fontId="3" fillId="0" borderId="17" xfId="0" applyFont="1" applyBorder="1"/>
    <xf numFmtId="164" fontId="3" fillId="0" borderId="17" xfId="1" applyFont="1" applyBorder="1"/>
    <xf numFmtId="0" fontId="5" fillId="0" borderId="17" xfId="0" applyFont="1" applyBorder="1"/>
    <xf numFmtId="0" fontId="6" fillId="0" borderId="17" xfId="0" applyFont="1" applyBorder="1"/>
    <xf numFmtId="0" fontId="2" fillId="0" borderId="18" xfId="0" applyFont="1" applyBorder="1"/>
    <xf numFmtId="164" fontId="2" fillId="0" borderId="1" xfId="0" applyNumberFormat="1" applyFont="1" applyBorder="1"/>
    <xf numFmtId="0" fontId="6" fillId="0" borderId="2" xfId="0" applyFont="1" applyBorder="1"/>
    <xf numFmtId="164" fontId="6" fillId="0" borderId="2" xfId="1" applyFont="1" applyBorder="1"/>
    <xf numFmtId="164" fontId="2" fillId="0" borderId="14" xfId="1" applyFont="1" applyBorder="1"/>
    <xf numFmtId="164" fontId="2" fillId="0" borderId="15" xfId="1" applyFont="1" applyBorder="1"/>
    <xf numFmtId="164" fontId="4" fillId="0" borderId="15" xfId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4" fillId="0" borderId="15" xfId="0" applyNumberFormat="1" applyFont="1" applyBorder="1"/>
    <xf numFmtId="164" fontId="2" fillId="0" borderId="0" xfId="1" applyFont="1" applyBorder="1"/>
    <xf numFmtId="164" fontId="4" fillId="0" borderId="0" xfId="1" applyFont="1" applyBorder="1"/>
    <xf numFmtId="164" fontId="2" fillId="3" borderId="7" xfId="1" applyFont="1" applyFill="1" applyBorder="1"/>
    <xf numFmtId="164" fontId="2" fillId="3" borderId="19" xfId="1" applyFont="1" applyFill="1" applyBorder="1"/>
    <xf numFmtId="164" fontId="4" fillId="3" borderId="19" xfId="1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164" fontId="2" fillId="0" borderId="23" xfId="0" applyNumberFormat="1" applyFont="1" applyBorder="1"/>
    <xf numFmtId="164" fontId="3" fillId="0" borderId="21" xfId="1" applyFont="1" applyBorder="1"/>
    <xf numFmtId="164" fontId="3" fillId="0" borderId="24" xfId="1" applyFont="1" applyBorder="1"/>
    <xf numFmtId="164" fontId="5" fillId="0" borderId="21" xfId="1" applyFont="1" applyBorder="1"/>
    <xf numFmtId="0" fontId="3" fillId="0" borderId="21" xfId="0" applyFont="1" applyBorder="1"/>
    <xf numFmtId="164" fontId="2" fillId="4" borderId="25" xfId="0" applyNumberFormat="1" applyFont="1" applyFill="1" applyBorder="1"/>
    <xf numFmtId="164" fontId="2" fillId="4" borderId="26" xfId="1" applyFont="1" applyFill="1" applyBorder="1"/>
    <xf numFmtId="164" fontId="4" fillId="4" borderId="26" xfId="1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164" fontId="2" fillId="5" borderId="25" xfId="0" applyNumberFormat="1" applyFont="1" applyFill="1" applyBorder="1"/>
    <xf numFmtId="164" fontId="2" fillId="5" borderId="26" xfId="1" applyFont="1" applyFill="1" applyBorder="1"/>
    <xf numFmtId="164" fontId="4" fillId="5" borderId="26" xfId="1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164" fontId="2" fillId="2" borderId="25" xfId="0" applyNumberFormat="1" applyFont="1" applyFill="1" applyBorder="1"/>
    <xf numFmtId="164" fontId="2" fillId="2" borderId="26" xfId="1" applyFont="1" applyFill="1" applyBorder="1"/>
    <xf numFmtId="164" fontId="4" fillId="2" borderId="26" xfId="1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7" fillId="0" borderId="4" xfId="0" applyNumberFormat="1" applyFont="1" applyBorder="1"/>
    <xf numFmtId="164" fontId="6" fillId="0" borderId="0" xfId="0" applyNumberFormat="1" applyFont="1" applyBorder="1"/>
    <xf numFmtId="43" fontId="6" fillId="0" borderId="0" xfId="0" applyNumberFormat="1" applyFont="1" applyBorder="1"/>
    <xf numFmtId="164" fontId="6" fillId="0" borderId="0" xfId="1" applyFont="1" applyBorder="1"/>
    <xf numFmtId="165" fontId="6" fillId="0" borderId="0" xfId="0" applyNumberFormat="1" applyFont="1" applyBorder="1"/>
    <xf numFmtId="2" fontId="6" fillId="0" borderId="0" xfId="0" applyNumberFormat="1" applyFont="1" applyBorder="1"/>
    <xf numFmtId="164" fontId="7" fillId="0" borderId="16" xfId="0" applyNumberFormat="1" applyFont="1" applyBorder="1"/>
    <xf numFmtId="164" fontId="6" fillId="0" borderId="17" xfId="0" applyNumberFormat="1" applyFont="1" applyBorder="1"/>
    <xf numFmtId="10" fontId="6" fillId="0" borderId="17" xfId="2" applyNumberFormat="1" applyFont="1" applyBorder="1"/>
    <xf numFmtId="164" fontId="2" fillId="3" borderId="27" xfId="0" applyNumberFormat="1" applyFont="1" applyFill="1" applyBorder="1"/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64" fontId="2" fillId="6" borderId="7" xfId="0" applyNumberFormat="1" applyFont="1" applyFill="1" applyBorder="1"/>
    <xf numFmtId="164" fontId="2" fillId="6" borderId="27" xfId="0" applyNumberFormat="1" applyFont="1" applyFill="1" applyBorder="1"/>
    <xf numFmtId="0" fontId="3" fillId="6" borderId="28" xfId="0" applyFont="1" applyFill="1" applyBorder="1"/>
    <xf numFmtId="0" fontId="3" fillId="6" borderId="29" xfId="0" applyFont="1" applyFill="1" applyBorder="1"/>
    <xf numFmtId="0" fontId="3" fillId="6" borderId="8" xfId="0" applyFont="1" applyFill="1" applyBorder="1"/>
    <xf numFmtId="164" fontId="2" fillId="6" borderId="30" xfId="1" applyFont="1" applyFill="1" applyBorder="1"/>
    <xf numFmtId="164" fontId="2" fillId="6" borderId="31" xfId="1" applyFont="1" applyFill="1" applyBorder="1"/>
    <xf numFmtId="164" fontId="2" fillId="6" borderId="32" xfId="1" applyFont="1" applyFill="1" applyBorder="1"/>
    <xf numFmtId="0" fontId="3" fillId="6" borderId="33" xfId="0" applyFont="1" applyFill="1" applyBorder="1"/>
    <xf numFmtId="0" fontId="3" fillId="6" borderId="34" xfId="0" applyFont="1" applyFill="1" applyBorder="1"/>
    <xf numFmtId="164" fontId="2" fillId="6" borderId="35" xfId="1" applyFont="1" applyFill="1" applyBorder="1"/>
    <xf numFmtId="0" fontId="3" fillId="6" borderId="0" xfId="0" applyFont="1" applyFill="1" applyBorder="1"/>
    <xf numFmtId="0" fontId="3" fillId="6" borderId="36" xfId="0" applyFont="1" applyFill="1" applyBorder="1"/>
    <xf numFmtId="164" fontId="2" fillId="0" borderId="7" xfId="1" applyFont="1" applyBorder="1"/>
    <xf numFmtId="164" fontId="2" fillId="0" borderId="27" xfId="1" applyFont="1" applyBorder="1"/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2" fillId="0" borderId="30" xfId="1" applyFont="1" applyBorder="1"/>
    <xf numFmtId="164" fontId="2" fillId="0" borderId="31" xfId="1" applyFont="1" applyBorder="1"/>
    <xf numFmtId="164" fontId="3" fillId="0" borderId="31" xfId="1" applyFont="1" applyBorder="1"/>
    <xf numFmtId="164" fontId="8" fillId="0" borderId="31" xfId="1" applyFont="1" applyBorder="1"/>
    <xf numFmtId="0" fontId="3" fillId="0" borderId="37" xfId="0" applyFont="1" applyBorder="1"/>
    <xf numFmtId="0" fontId="3" fillId="0" borderId="38" xfId="0" applyFont="1" applyBorder="1"/>
    <xf numFmtId="164" fontId="2" fillId="0" borderId="39" xfId="1" applyFont="1" applyBorder="1"/>
    <xf numFmtId="164" fontId="2" fillId="0" borderId="26" xfId="1" applyFont="1" applyBorder="1"/>
    <xf numFmtId="164" fontId="2" fillId="7" borderId="26" xfId="1" applyFont="1" applyFill="1" applyBorder="1"/>
    <xf numFmtId="0" fontId="3" fillId="0" borderId="5" xfId="0" quotePrefix="1" applyFont="1" applyBorder="1"/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6" xfId="0" applyFont="1" applyBorder="1"/>
    <xf numFmtId="164" fontId="3" fillId="0" borderId="0" xfId="1" applyFont="1" applyBorder="1"/>
    <xf numFmtId="0" fontId="9" fillId="0" borderId="0" xfId="0" applyFont="1" applyBorder="1"/>
    <xf numFmtId="0" fontId="2" fillId="0" borderId="0" xfId="0" applyFont="1" applyBorder="1"/>
    <xf numFmtId="0" fontId="3" fillId="0" borderId="18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95250</xdr:rowOff>
    </xdr:from>
    <xdr:to>
      <xdr:col>2</xdr:col>
      <xdr:colOff>628650</xdr:colOff>
      <xdr:row>4</xdr:row>
      <xdr:rowOff>152400</xdr:rowOff>
    </xdr:to>
    <xdr:pic>
      <xdr:nvPicPr>
        <xdr:cNvPr id="2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ACF295E0-F2E6-4B24-A4C0-029E5909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24CF-BC0E-48F5-85F4-351DE20B853D}">
  <dimension ref="A1:R48"/>
  <sheetViews>
    <sheetView tabSelected="1" zoomScale="70" zoomScaleNormal="70" workbookViewId="0">
      <selection activeCell="F27" sqref="F27"/>
    </sheetView>
  </sheetViews>
  <sheetFormatPr defaultRowHeight="15" x14ac:dyDescent="0.25"/>
  <cols>
    <col min="1" max="1" width="6.28515625" customWidth="1"/>
    <col min="2" max="2" width="3.85546875" customWidth="1"/>
    <col min="3" max="3" width="11.5703125" customWidth="1"/>
    <col min="4" max="4" width="10" customWidth="1"/>
    <col min="5" max="5" width="20.28515625" customWidth="1"/>
    <col min="6" max="6" width="21.28515625" customWidth="1"/>
    <col min="7" max="7" width="20.5703125" customWidth="1"/>
    <col min="8" max="9" width="20.28515625" customWidth="1"/>
    <col min="10" max="10" width="20.7109375" customWidth="1"/>
    <col min="11" max="11" width="21.7109375" customWidth="1"/>
    <col min="12" max="12" width="22.140625" customWidth="1"/>
    <col min="13" max="14" width="20.85546875" customWidth="1"/>
    <col min="15" max="16" width="20.5703125" customWidth="1"/>
    <col min="17" max="17" width="20.140625" customWidth="1"/>
    <col min="18" max="18" width="22" customWidth="1"/>
  </cols>
  <sheetData>
    <row r="1" spans="1:18" ht="15.75" x14ac:dyDescent="0.25">
      <c r="A1" s="13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28"/>
    </row>
    <row r="2" spans="1:18" ht="15.75" x14ac:dyDescent="0.25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9"/>
    </row>
    <row r="3" spans="1:18" ht="20.25" x14ac:dyDescent="0.3">
      <c r="A3" s="9"/>
      <c r="B3" s="8"/>
      <c r="C3" s="131"/>
      <c r="D3" s="130" t="s">
        <v>46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9"/>
    </row>
    <row r="4" spans="1:18" ht="20.25" x14ac:dyDescent="0.3">
      <c r="A4" s="9"/>
      <c r="B4" s="8"/>
      <c r="C4" s="131"/>
      <c r="D4" s="130" t="s">
        <v>45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29"/>
      <c r="Q4" s="39"/>
      <c r="R4" s="19"/>
    </row>
    <row r="5" spans="1:18" ht="15.75" x14ac:dyDescent="0.2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9"/>
    </row>
    <row r="6" spans="1:18" ht="15.75" x14ac:dyDescent="0.25">
      <c r="A6" s="10"/>
      <c r="B6" s="8"/>
      <c r="C6" s="8"/>
      <c r="D6" s="8"/>
      <c r="E6" s="8"/>
      <c r="F6" s="39"/>
      <c r="G6" s="8"/>
      <c r="H6" s="8"/>
      <c r="I6" s="8"/>
      <c r="J6" s="8"/>
      <c r="K6" s="8"/>
      <c r="L6" s="39"/>
      <c r="M6" s="8"/>
      <c r="N6" s="8"/>
      <c r="O6" s="8"/>
      <c r="P6" s="8"/>
      <c r="Q6" s="8"/>
      <c r="R6" s="37"/>
    </row>
    <row r="7" spans="1:18" ht="15.75" x14ac:dyDescent="0.25">
      <c r="A7" s="10"/>
      <c r="B7" s="8"/>
      <c r="C7" s="8"/>
      <c r="D7" s="8"/>
      <c r="E7" s="8"/>
      <c r="F7" s="39"/>
      <c r="G7" s="8"/>
      <c r="H7" s="8"/>
      <c r="I7" s="8"/>
      <c r="J7" s="8"/>
      <c r="K7" s="8"/>
      <c r="L7" s="39"/>
      <c r="M7" s="39"/>
      <c r="N7" s="8"/>
      <c r="O7" s="8"/>
      <c r="P7" s="8"/>
      <c r="Q7" s="8"/>
      <c r="R7" s="19"/>
    </row>
    <row r="8" spans="1:18" ht="15.75" x14ac:dyDescent="0.25">
      <c r="A8" s="47" t="s">
        <v>44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128"/>
    </row>
    <row r="9" spans="1:18" ht="15.75" x14ac:dyDescent="0.25">
      <c r="A9" s="10"/>
      <c r="B9" s="8"/>
      <c r="C9" s="8"/>
      <c r="D9" s="8"/>
      <c r="E9" s="8"/>
      <c r="F9" s="84" t="s">
        <v>20</v>
      </c>
      <c r="G9" s="84" t="s">
        <v>20</v>
      </c>
      <c r="H9" s="84" t="s">
        <v>20</v>
      </c>
      <c r="I9" s="84" t="s">
        <v>20</v>
      </c>
      <c r="J9" s="84" t="s">
        <v>20</v>
      </c>
      <c r="K9" s="84" t="s">
        <v>20</v>
      </c>
      <c r="L9" s="84" t="s">
        <v>20</v>
      </c>
      <c r="M9" s="84" t="s">
        <v>20</v>
      </c>
      <c r="N9" s="84" t="s">
        <v>20</v>
      </c>
      <c r="O9" s="84" t="s">
        <v>20</v>
      </c>
      <c r="P9" s="84" t="s">
        <v>20</v>
      </c>
      <c r="Q9" s="84" t="s">
        <v>20</v>
      </c>
      <c r="R9" s="83" t="s">
        <v>20</v>
      </c>
    </row>
    <row r="10" spans="1:18" ht="15.75" x14ac:dyDescent="0.25">
      <c r="A10" s="10"/>
      <c r="B10" s="8"/>
      <c r="C10" s="8"/>
      <c r="D10" s="8"/>
      <c r="E10" s="8"/>
      <c r="F10" s="127" t="s">
        <v>43</v>
      </c>
      <c r="G10" s="127" t="s">
        <v>42</v>
      </c>
      <c r="H10" s="127" t="s">
        <v>41</v>
      </c>
      <c r="I10" s="127" t="s">
        <v>40</v>
      </c>
      <c r="J10" s="127" t="s">
        <v>39</v>
      </c>
      <c r="K10" s="127" t="s">
        <v>38</v>
      </c>
      <c r="L10" s="127" t="s">
        <v>37</v>
      </c>
      <c r="M10" s="127" t="s">
        <v>36</v>
      </c>
      <c r="N10" s="127" t="s">
        <v>35</v>
      </c>
      <c r="O10" s="127" t="s">
        <v>34</v>
      </c>
      <c r="P10" s="127" t="s">
        <v>33</v>
      </c>
      <c r="Q10" s="127" t="s">
        <v>32</v>
      </c>
      <c r="R10" s="126" t="s">
        <v>31</v>
      </c>
    </row>
    <row r="11" spans="1:18" ht="15.75" x14ac:dyDescent="0.25">
      <c r="A11" s="125" t="s">
        <v>30</v>
      </c>
      <c r="B11" s="30" t="s">
        <v>29</v>
      </c>
      <c r="C11" s="29"/>
      <c r="D11" s="29"/>
      <c r="E11" s="29"/>
      <c r="F11" s="123">
        <v>1744072799.4200001</v>
      </c>
      <c r="G11" s="123">
        <v>1093821457.1700001</v>
      </c>
      <c r="H11" s="123">
        <v>1833483306.5800004</v>
      </c>
      <c r="I11" s="123">
        <v>1082467795.1600001</v>
      </c>
      <c r="J11" s="123">
        <v>1191106551.99</v>
      </c>
      <c r="K11" s="123">
        <v>1426670816.9400001</v>
      </c>
      <c r="L11" s="124">
        <v>1061760479.48</v>
      </c>
      <c r="M11" s="123">
        <v>1152226795.6300001</v>
      </c>
      <c r="N11" s="123">
        <v>1335940318.9100001</v>
      </c>
      <c r="O11" s="123">
        <v>1195822154.0699999</v>
      </c>
      <c r="P11" s="123">
        <v>1047866229.14</v>
      </c>
      <c r="Q11" s="123">
        <v>1637197712.3800001</v>
      </c>
      <c r="R11" s="122">
        <f>SUM(F11:Q11)</f>
        <v>15802436416.869999</v>
      </c>
    </row>
    <row r="12" spans="1:18" ht="15.75" x14ac:dyDescent="0.25">
      <c r="A12" s="10"/>
      <c r="B12" s="30" t="s">
        <v>28</v>
      </c>
      <c r="C12" s="29"/>
      <c r="D12" s="29"/>
      <c r="E12" s="29"/>
      <c r="F12" s="123">
        <v>10839066.15</v>
      </c>
      <c r="G12" s="123">
        <v>13518168.33</v>
      </c>
      <c r="H12" s="123">
        <v>17540992.420000002</v>
      </c>
      <c r="I12" s="123">
        <v>10816842.189999999</v>
      </c>
      <c r="J12" s="123">
        <v>9262532.8800000008</v>
      </c>
      <c r="K12" s="123">
        <v>8348365.8200000003</v>
      </c>
      <c r="L12" s="123">
        <v>7181084.29</v>
      </c>
      <c r="M12" s="123">
        <v>4537556.87</v>
      </c>
      <c r="N12" s="123">
        <v>2332821.44</v>
      </c>
      <c r="O12" s="123">
        <v>2523862.56</v>
      </c>
      <c r="P12" s="123">
        <v>5473297.9699999997</v>
      </c>
      <c r="Q12" s="123">
        <v>9663727.6500000004</v>
      </c>
      <c r="R12" s="122">
        <f>SUM(F12:Q12)</f>
        <v>102038318.57000002</v>
      </c>
    </row>
    <row r="13" spans="1:18" ht="16.5" thickBot="1" x14ac:dyDescent="0.3">
      <c r="A13" s="10"/>
      <c r="B13" s="121" t="s">
        <v>27</v>
      </c>
      <c r="C13" s="120"/>
      <c r="D13" s="120"/>
      <c r="E13" s="120"/>
      <c r="F13" s="119"/>
      <c r="G13" s="118"/>
      <c r="H13" s="117"/>
      <c r="I13" s="117"/>
      <c r="J13" s="117"/>
      <c r="K13" s="117"/>
      <c r="L13" s="117"/>
      <c r="M13" s="117"/>
      <c r="N13" s="117"/>
      <c r="O13" s="117"/>
      <c r="P13" s="117"/>
      <c r="Q13" s="117">
        <v>0</v>
      </c>
      <c r="R13" s="116">
        <f>SUM(F13:Q13)</f>
        <v>0</v>
      </c>
    </row>
    <row r="14" spans="1:18" ht="17.25" thickTop="1" thickBot="1" x14ac:dyDescent="0.3">
      <c r="A14" s="10"/>
      <c r="B14" s="115" t="s">
        <v>26</v>
      </c>
      <c r="C14" s="114"/>
      <c r="D14" s="114"/>
      <c r="E14" s="113"/>
      <c r="F14" s="112">
        <f>SUM(F11:F13)</f>
        <v>1754911865.5700002</v>
      </c>
      <c r="G14" s="112">
        <f>SUM(G11:G13)</f>
        <v>1107339625.5</v>
      </c>
      <c r="H14" s="112">
        <f>SUM(H11:H13)</f>
        <v>1851024299.0000005</v>
      </c>
      <c r="I14" s="112">
        <f>SUM(I11:I13)</f>
        <v>1093284637.3500001</v>
      </c>
      <c r="J14" s="112">
        <f>SUM(J11:J13)</f>
        <v>1200369084.8700001</v>
      </c>
      <c r="K14" s="112">
        <f>SUM(K11:K13)</f>
        <v>1435019182.76</v>
      </c>
      <c r="L14" s="112">
        <f>SUM(L11:L13)</f>
        <v>1068941563.77</v>
      </c>
      <c r="M14" s="112">
        <f>SUM(M11:M13)</f>
        <v>1156764352.5</v>
      </c>
      <c r="N14" s="112">
        <f>SUM(N11:N13)</f>
        <v>1338273140.3500001</v>
      </c>
      <c r="O14" s="112">
        <f>SUM(O11:O13)</f>
        <v>1198346016.6299999</v>
      </c>
      <c r="P14" s="112">
        <f>SUM(P11:P13)</f>
        <v>1053339527.11</v>
      </c>
      <c r="Q14" s="112">
        <f>SUM(Q11:Q13)</f>
        <v>1646861440.0300002</v>
      </c>
      <c r="R14" s="111">
        <f>SUM(R11:R13)</f>
        <v>15904474735.439999</v>
      </c>
    </row>
    <row r="15" spans="1:18" ht="16.5" thickTop="1" x14ac:dyDescent="0.25">
      <c r="A15" s="10"/>
      <c r="B15" s="110" t="s">
        <v>25</v>
      </c>
      <c r="C15" s="109"/>
      <c r="D15" s="109"/>
      <c r="E15" s="109"/>
      <c r="F15" s="105">
        <v>22118144.82</v>
      </c>
      <c r="G15" s="105">
        <v>25861564.309999999</v>
      </c>
      <c r="H15" s="105">
        <v>24524299.5</v>
      </c>
      <c r="I15" s="105">
        <v>19666903.66</v>
      </c>
      <c r="J15" s="105">
        <v>17455863.48</v>
      </c>
      <c r="K15" s="105">
        <v>23158345.059999999</v>
      </c>
      <c r="L15" s="105">
        <v>20291662.780000001</v>
      </c>
      <c r="M15" s="105">
        <v>17881294.030000001</v>
      </c>
      <c r="N15" s="105">
        <v>16474318.49</v>
      </c>
      <c r="O15" s="105">
        <v>19320479.329999998</v>
      </c>
      <c r="P15" s="105">
        <v>16316116.439999999</v>
      </c>
      <c r="Q15" s="105">
        <v>21545349.23</v>
      </c>
      <c r="R15" s="108">
        <f>SUM(F15:Q15)</f>
        <v>244614341.13000003</v>
      </c>
    </row>
    <row r="16" spans="1:18" ht="16.5" thickBot="1" x14ac:dyDescent="0.3">
      <c r="A16" s="10"/>
      <c r="B16" s="107" t="s">
        <v>24</v>
      </c>
      <c r="C16" s="106"/>
      <c r="D16" s="106"/>
      <c r="E16" s="106"/>
      <c r="F16" s="104">
        <v>518118.25</v>
      </c>
      <c r="G16" s="105">
        <v>664417.68999999994</v>
      </c>
      <c r="H16" s="104">
        <v>677436.26</v>
      </c>
      <c r="I16" s="104">
        <v>558983.1</v>
      </c>
      <c r="J16" s="104">
        <v>550059.22</v>
      </c>
      <c r="K16" s="104">
        <v>672589.87</v>
      </c>
      <c r="L16" s="104">
        <v>534605.18000000005</v>
      </c>
      <c r="M16" s="104">
        <v>537922.29</v>
      </c>
      <c r="N16" s="104">
        <v>458642.06</v>
      </c>
      <c r="O16" s="104">
        <v>557392.97</v>
      </c>
      <c r="P16" s="104">
        <v>409307.8</v>
      </c>
      <c r="Q16" s="104">
        <v>553653.41</v>
      </c>
      <c r="R16" s="103">
        <f>SUM(F16:Q16)</f>
        <v>6693128.0999999987</v>
      </c>
    </row>
    <row r="17" spans="1:18" ht="17.25" thickTop="1" thickBot="1" x14ac:dyDescent="0.3">
      <c r="A17" s="10"/>
      <c r="B17" s="102" t="s">
        <v>23</v>
      </c>
      <c r="C17" s="101"/>
      <c r="D17" s="101"/>
      <c r="E17" s="100"/>
      <c r="F17" s="99">
        <f>SUM(F15:F16)</f>
        <v>22636263.07</v>
      </c>
      <c r="G17" s="99">
        <f>SUM(G15:G16)</f>
        <v>26525982</v>
      </c>
      <c r="H17" s="99">
        <f>SUM(H15:H16)</f>
        <v>25201735.760000002</v>
      </c>
      <c r="I17" s="99">
        <f>SUM(I15:I16)</f>
        <v>20225886.760000002</v>
      </c>
      <c r="J17" s="99">
        <f>SUM(J15:J16)</f>
        <v>18005922.699999999</v>
      </c>
      <c r="K17" s="99">
        <f>SUM(K15:K16)</f>
        <v>23830934.93</v>
      </c>
      <c r="L17" s="99">
        <f>SUM(L15:L16)</f>
        <v>20826267.960000001</v>
      </c>
      <c r="M17" s="99">
        <f>SUM(M15:M16)</f>
        <v>18419216.32</v>
      </c>
      <c r="N17" s="99">
        <f>SUM(N15:N16)</f>
        <v>16932960.550000001</v>
      </c>
      <c r="O17" s="99">
        <f>SUM(O15:O16)</f>
        <v>19877872.299999997</v>
      </c>
      <c r="P17" s="99">
        <f>SUM(P15:P16)</f>
        <v>16725424.24</v>
      </c>
      <c r="Q17" s="99">
        <f>Q15+Q16</f>
        <v>22099002.640000001</v>
      </c>
      <c r="R17" s="98">
        <f>SUM(F17:Q17)</f>
        <v>251307469.23000002</v>
      </c>
    </row>
    <row r="18" spans="1:18" ht="17.25" thickTop="1" thickBot="1" x14ac:dyDescent="0.3">
      <c r="A18" s="18"/>
      <c r="B18" s="97" t="s">
        <v>22</v>
      </c>
      <c r="C18" s="96"/>
      <c r="D18" s="96"/>
      <c r="E18" s="95"/>
      <c r="F18" s="94">
        <f>F11+F12+F13+F17</f>
        <v>1777548128.6400001</v>
      </c>
      <c r="G18" s="94">
        <f>G11+G12+G13+G17</f>
        <v>1133865607.5</v>
      </c>
      <c r="H18" s="94">
        <f>H11+H12+H13+H17</f>
        <v>1876226034.7600005</v>
      </c>
      <c r="I18" s="94">
        <f>I11+I12+I13+I17</f>
        <v>1113510524.1100001</v>
      </c>
      <c r="J18" s="94">
        <f>J11+J12+J13+J17</f>
        <v>1218375007.5700002</v>
      </c>
      <c r="K18" s="94">
        <f>K11+K12+K13+K17</f>
        <v>1458850117.6900001</v>
      </c>
      <c r="L18" s="94">
        <f>L11+L12+L13+L17</f>
        <v>1089767831.73</v>
      </c>
      <c r="M18" s="94">
        <f>M11+M12+M13+M17</f>
        <v>1175183568.8199999</v>
      </c>
      <c r="N18" s="94">
        <f>N11+N12+N13+N17</f>
        <v>1355206100.9000001</v>
      </c>
      <c r="O18" s="94">
        <f>O11+O12+O13+O17</f>
        <v>1218223888.9299998</v>
      </c>
      <c r="P18" s="94">
        <f>P11+P12+P13+P17</f>
        <v>1070064951.35</v>
      </c>
      <c r="Q18" s="94">
        <f>Q11+Q12+Q13+Q17</f>
        <v>1668960442.6700003</v>
      </c>
      <c r="R18" s="22">
        <f>SUM(F18:Q18)</f>
        <v>16155782204.67</v>
      </c>
    </row>
    <row r="19" spans="1:18" ht="16.5" thickTop="1" x14ac:dyDescent="0.25">
      <c r="A19" s="47" t="s">
        <v>21</v>
      </c>
      <c r="B19" s="43"/>
      <c r="C19" s="43"/>
      <c r="D19" s="43"/>
      <c r="E19" s="43"/>
      <c r="F19" s="43"/>
      <c r="G19" s="46"/>
      <c r="H19" s="46"/>
      <c r="I19" s="46"/>
      <c r="J19" s="46"/>
      <c r="K19" s="93"/>
      <c r="L19" s="92"/>
      <c r="M19" s="46"/>
      <c r="N19" s="46"/>
      <c r="O19" s="43"/>
      <c r="P19" s="46"/>
      <c r="Q19" s="46"/>
      <c r="R19" s="91"/>
    </row>
    <row r="20" spans="1:18" ht="15.75" x14ac:dyDescent="0.25">
      <c r="A20" s="9"/>
      <c r="B20" s="8"/>
      <c r="C20" s="8"/>
      <c r="D20" s="8"/>
      <c r="E20" s="8"/>
      <c r="F20" s="39"/>
      <c r="G20" s="39"/>
      <c r="H20" s="39"/>
      <c r="I20" s="90"/>
      <c r="J20" s="89"/>
      <c r="K20" s="88"/>
      <c r="L20" s="87"/>
      <c r="M20" s="86"/>
      <c r="N20" s="86"/>
      <c r="O20" s="39"/>
      <c r="P20" s="86"/>
      <c r="Q20" s="86"/>
      <c r="R20" s="85"/>
    </row>
    <row r="21" spans="1:18" ht="15.75" x14ac:dyDescent="0.25">
      <c r="A21" s="10"/>
      <c r="B21" s="8"/>
      <c r="C21" s="8"/>
      <c r="D21" s="8"/>
      <c r="E21" s="8"/>
      <c r="F21" s="84" t="s">
        <v>20</v>
      </c>
      <c r="G21" s="84" t="s">
        <v>20</v>
      </c>
      <c r="H21" s="84" t="s">
        <v>20</v>
      </c>
      <c r="I21" s="84" t="s">
        <v>20</v>
      </c>
      <c r="J21" s="84" t="s">
        <v>20</v>
      </c>
      <c r="K21" s="84" t="s">
        <v>20</v>
      </c>
      <c r="L21" s="84" t="s">
        <v>20</v>
      </c>
      <c r="M21" s="84" t="s">
        <v>20</v>
      </c>
      <c r="N21" s="84" t="s">
        <v>20</v>
      </c>
      <c r="O21" s="84" t="s">
        <v>20</v>
      </c>
      <c r="P21" s="84" t="s">
        <v>20</v>
      </c>
      <c r="Q21" s="84" t="s">
        <v>20</v>
      </c>
      <c r="R21" s="83" t="s">
        <v>20</v>
      </c>
    </row>
    <row r="22" spans="1:18" ht="15.75" x14ac:dyDescent="0.25">
      <c r="A22" s="10">
        <v>5161</v>
      </c>
      <c r="B22" s="36" t="s">
        <v>19</v>
      </c>
      <c r="C22" s="35"/>
      <c r="D22" s="35"/>
      <c r="E22" s="35"/>
      <c r="F22" s="81">
        <v>478940813.94999999</v>
      </c>
      <c r="G22" s="81">
        <v>540319284.48000002</v>
      </c>
      <c r="H22" s="81">
        <v>793785733.87</v>
      </c>
      <c r="I22" s="81">
        <v>548261257.80999994</v>
      </c>
      <c r="J22" s="82">
        <v>500891140.69</v>
      </c>
      <c r="K22" s="81">
        <v>550630720.76999998</v>
      </c>
      <c r="L22" s="81">
        <v>546193462.58000004</v>
      </c>
      <c r="M22" s="81">
        <v>547597741.04999995</v>
      </c>
      <c r="N22" s="81">
        <v>755109503.55999994</v>
      </c>
      <c r="O22" s="81">
        <v>534702780.62</v>
      </c>
      <c r="P22" s="81">
        <v>528538008.5</v>
      </c>
      <c r="Q22" s="81">
        <v>738508074.52999997</v>
      </c>
      <c r="R22" s="80">
        <f>SUM(F22:Q22)</f>
        <v>7063478522.4099998</v>
      </c>
    </row>
    <row r="23" spans="1:18" ht="15.75" x14ac:dyDescent="0.25">
      <c r="A23" s="10">
        <v>5757</v>
      </c>
      <c r="B23" s="36" t="s">
        <v>18</v>
      </c>
      <c r="C23" s="35"/>
      <c r="D23" s="35"/>
      <c r="E23" s="35"/>
      <c r="F23" s="81">
        <v>283069921.5</v>
      </c>
      <c r="G23" s="81">
        <v>320537938.26999998</v>
      </c>
      <c r="H23" s="81">
        <v>426562898.81</v>
      </c>
      <c r="I23" s="81">
        <v>293219489.14999998</v>
      </c>
      <c r="J23" s="82">
        <v>268643945.22000003</v>
      </c>
      <c r="K23" s="81">
        <v>295224223.29000002</v>
      </c>
      <c r="L23" s="81">
        <v>292914208.19999999</v>
      </c>
      <c r="M23" s="81">
        <v>293384476.38</v>
      </c>
      <c r="N23" s="81">
        <v>405207333.60000002</v>
      </c>
      <c r="O23" s="81">
        <v>286325134.52999997</v>
      </c>
      <c r="P23" s="81">
        <v>283170290.19999999</v>
      </c>
      <c r="Q23" s="81">
        <v>397099050.79000002</v>
      </c>
      <c r="R23" s="80">
        <f>SUM(F23:Q23)</f>
        <v>3845358909.9399996</v>
      </c>
    </row>
    <row r="24" spans="1:18" ht="15.75" x14ac:dyDescent="0.25">
      <c r="A24" s="10">
        <v>5160</v>
      </c>
      <c r="B24" s="79" t="s">
        <v>17</v>
      </c>
      <c r="C24" s="78"/>
      <c r="D24" s="78"/>
      <c r="E24" s="78"/>
      <c r="F24" s="76">
        <v>75939892.969999999</v>
      </c>
      <c r="G24" s="76">
        <v>66843954.210000001</v>
      </c>
      <c r="H24" s="76">
        <v>225558093.06999999</v>
      </c>
      <c r="I24" s="76">
        <v>135335515.55000001</v>
      </c>
      <c r="J24" s="77">
        <v>130040142.48</v>
      </c>
      <c r="K24" s="76">
        <v>137825554.44999999</v>
      </c>
      <c r="L24" s="76">
        <v>136947221.84</v>
      </c>
      <c r="M24" s="76">
        <v>134792652.83000001</v>
      </c>
      <c r="N24" s="76">
        <v>173288804.33000001</v>
      </c>
      <c r="O24" s="76"/>
      <c r="P24" s="76"/>
      <c r="Q24" s="76">
        <v>124469155.56999999</v>
      </c>
      <c r="R24" s="75">
        <f>SUM(F24:Q24)</f>
        <v>1341040987.3</v>
      </c>
    </row>
    <row r="25" spans="1:18" ht="15.75" x14ac:dyDescent="0.25">
      <c r="A25" s="10">
        <v>5759</v>
      </c>
      <c r="B25" s="79" t="s">
        <v>16</v>
      </c>
      <c r="C25" s="78"/>
      <c r="D25" s="78"/>
      <c r="E25" s="78"/>
      <c r="F25" s="76">
        <v>53156059.890000001</v>
      </c>
      <c r="G25" s="76">
        <v>46781578.549999997</v>
      </c>
      <c r="H25" s="76">
        <v>133909907.66</v>
      </c>
      <c r="I25" s="76">
        <v>81918119.489999995</v>
      </c>
      <c r="J25" s="77">
        <v>78765984.930000007</v>
      </c>
      <c r="K25" s="76">
        <v>83567155.859999999</v>
      </c>
      <c r="L25" s="76">
        <v>82722093.489999995</v>
      </c>
      <c r="M25" s="76">
        <v>81566380.969999999</v>
      </c>
      <c r="N25" s="76">
        <v>104151870.97</v>
      </c>
      <c r="O25" s="76"/>
      <c r="P25" s="76"/>
      <c r="Q25" s="76">
        <v>75163081.810000002</v>
      </c>
      <c r="R25" s="75">
        <f>SUM(F25:Q25)</f>
        <v>821702233.62000012</v>
      </c>
    </row>
    <row r="26" spans="1:18" ht="15.75" x14ac:dyDescent="0.25">
      <c r="A26" s="10">
        <v>6136</v>
      </c>
      <c r="B26" s="36" t="s">
        <v>15</v>
      </c>
      <c r="C26" s="35"/>
      <c r="D26" s="35"/>
      <c r="E26" s="35"/>
      <c r="F26" s="81">
        <v>675186.14</v>
      </c>
      <c r="G26" s="81">
        <v>580912.27</v>
      </c>
      <c r="H26" s="81">
        <v>990829.4</v>
      </c>
      <c r="I26" s="81">
        <v>627243.85</v>
      </c>
      <c r="J26" s="82">
        <v>609340.9</v>
      </c>
      <c r="K26" s="81">
        <v>673411.96</v>
      </c>
      <c r="L26" s="81">
        <v>590981.42000000004</v>
      </c>
      <c r="M26" s="81">
        <v>600565.94999999995</v>
      </c>
      <c r="N26" s="81">
        <v>980976.25</v>
      </c>
      <c r="O26" s="81">
        <v>589170.37</v>
      </c>
      <c r="P26" s="81">
        <v>584408.14</v>
      </c>
      <c r="Q26" s="81">
        <v>858446.74</v>
      </c>
      <c r="R26" s="80">
        <f>SUM(F26:Q26)</f>
        <v>8361473.3900000006</v>
      </c>
    </row>
    <row r="27" spans="1:18" ht="15.75" x14ac:dyDescent="0.25">
      <c r="A27" s="10">
        <v>5852</v>
      </c>
      <c r="B27" s="36" t="s">
        <v>14</v>
      </c>
      <c r="C27" s="35"/>
      <c r="D27" s="35"/>
      <c r="E27" s="35"/>
      <c r="F27" s="81">
        <v>23757.15</v>
      </c>
      <c r="G27" s="81">
        <v>11611875.689999999</v>
      </c>
      <c r="H27" s="81">
        <v>13308008.369999999</v>
      </c>
      <c r="I27" s="81">
        <v>34228187.479999997</v>
      </c>
      <c r="J27" s="82">
        <v>14145931.960000001</v>
      </c>
      <c r="K27" s="81">
        <v>14289508.470000001</v>
      </c>
      <c r="L27" s="81">
        <v>16363294.140000001</v>
      </c>
      <c r="M27" s="81">
        <v>16202185.390000001</v>
      </c>
      <c r="N27" s="81">
        <v>16691877.85</v>
      </c>
      <c r="O27" s="81">
        <v>16672049.369999999</v>
      </c>
      <c r="P27" s="81">
        <f>5398192.95+16820305.64</f>
        <v>22218498.59</v>
      </c>
      <c r="Q27" s="81">
        <v>37303660.369999997</v>
      </c>
      <c r="R27" s="80">
        <f>SUM(F27:Q27)</f>
        <v>213058834.83000001</v>
      </c>
    </row>
    <row r="28" spans="1:18" ht="15.75" x14ac:dyDescent="0.25">
      <c r="A28" s="10">
        <v>6178</v>
      </c>
      <c r="B28" s="79" t="s">
        <v>13</v>
      </c>
      <c r="C28" s="78"/>
      <c r="D28" s="78"/>
      <c r="E28" s="78"/>
      <c r="F28" s="76">
        <v>357270519.87</v>
      </c>
      <c r="G28" s="76">
        <v>360226093.66000003</v>
      </c>
      <c r="H28" s="76">
        <v>358748445.69999999</v>
      </c>
      <c r="I28" s="76">
        <v>349650465.95999998</v>
      </c>
      <c r="J28" s="77">
        <v>366545679.56</v>
      </c>
      <c r="K28" s="76">
        <v>369844220.31999999</v>
      </c>
      <c r="L28" s="76">
        <v>361803816.07999998</v>
      </c>
      <c r="M28" s="76">
        <v>5076327.2</v>
      </c>
      <c r="N28" s="76">
        <v>7401984.3600000003</v>
      </c>
      <c r="O28" s="76">
        <v>686645.49</v>
      </c>
      <c r="P28" s="76">
        <v>529876.66</v>
      </c>
      <c r="Q28" s="76">
        <f>4162205.52+157039250.11</f>
        <v>161201455.63000003</v>
      </c>
      <c r="R28" s="75">
        <f>SUM(F28:Q28)</f>
        <v>2698985530.4899998</v>
      </c>
    </row>
    <row r="29" spans="1:18" ht="15.75" x14ac:dyDescent="0.25">
      <c r="A29" s="10">
        <v>6178</v>
      </c>
      <c r="B29" s="74" t="s">
        <v>12</v>
      </c>
      <c r="C29" s="73"/>
      <c r="D29" s="73"/>
      <c r="E29" s="73"/>
      <c r="F29" s="71">
        <v>32233805.59</v>
      </c>
      <c r="G29" s="71">
        <v>27405931.210000001</v>
      </c>
      <c r="H29" s="71">
        <v>26935827.41</v>
      </c>
      <c r="I29" s="71">
        <v>25700116.170000002</v>
      </c>
      <c r="J29" s="72">
        <v>25168283.370000001</v>
      </c>
      <c r="K29" s="71">
        <v>26351748.940000001</v>
      </c>
      <c r="L29" s="71"/>
      <c r="M29" s="71"/>
      <c r="N29" s="71"/>
      <c r="O29" s="71"/>
      <c r="P29" s="71"/>
      <c r="Q29" s="71"/>
      <c r="R29" s="70">
        <f>SUM(F29:Q29)</f>
        <v>163795712.69</v>
      </c>
    </row>
    <row r="30" spans="1:18" ht="16.5" thickBot="1" x14ac:dyDescent="0.3">
      <c r="A30" s="10"/>
      <c r="B30" s="69"/>
      <c r="C30" s="69"/>
      <c r="D30" s="69"/>
      <c r="E30" s="69"/>
      <c r="F30" s="66"/>
      <c r="G30" s="66"/>
      <c r="H30" s="66"/>
      <c r="I30" s="66"/>
      <c r="J30" s="68"/>
      <c r="K30" s="67"/>
      <c r="L30" s="66"/>
      <c r="M30" s="66"/>
      <c r="N30" s="66"/>
      <c r="O30" s="66"/>
      <c r="P30" s="66"/>
      <c r="Q30" s="66"/>
      <c r="R30" s="65"/>
    </row>
    <row r="31" spans="1:18" ht="17.25" thickTop="1" thickBot="1" x14ac:dyDescent="0.3">
      <c r="A31" s="10"/>
      <c r="B31" s="64" t="s">
        <v>11</v>
      </c>
      <c r="C31" s="63" t="s">
        <v>10</v>
      </c>
      <c r="D31" s="63"/>
      <c r="E31" s="62"/>
      <c r="F31" s="60">
        <f>SUM(F22:F29)</f>
        <v>1281309957.0599999</v>
      </c>
      <c r="G31" s="60">
        <f>SUM(G22:G29)</f>
        <v>1374307568.3400002</v>
      </c>
      <c r="H31" s="60">
        <f>SUM(H22:H29)</f>
        <v>1979799744.2900002</v>
      </c>
      <c r="I31" s="60">
        <f>SUM(I22:I29)</f>
        <v>1468940395.46</v>
      </c>
      <c r="J31" s="61">
        <f>SUM(J22:J29)</f>
        <v>1384810449.1100001</v>
      </c>
      <c r="K31" s="60">
        <f>SUM(K22:K29)</f>
        <v>1478406544.0599999</v>
      </c>
      <c r="L31" s="60">
        <f>SUM(L22:L29)</f>
        <v>1437535077.75</v>
      </c>
      <c r="M31" s="60">
        <f>SUM(M22:M29)</f>
        <v>1079220329.7700002</v>
      </c>
      <c r="N31" s="60">
        <f>SUM(N22:N29)</f>
        <v>1462832350.9199996</v>
      </c>
      <c r="O31" s="60">
        <f>SUM(O22:O29)</f>
        <v>838975780.38</v>
      </c>
      <c r="P31" s="60">
        <f>SUM(P22:P29)</f>
        <v>835041082.09000003</v>
      </c>
      <c r="Q31" s="60">
        <f>SUM(Q22:Q29)</f>
        <v>1534602925.4399998</v>
      </c>
      <c r="R31" s="59">
        <f>SUM(R22:R29)</f>
        <v>16155782204.669998</v>
      </c>
    </row>
    <row r="32" spans="1:18" ht="16.5" thickTop="1" x14ac:dyDescent="0.25">
      <c r="A32" s="10"/>
      <c r="B32" s="8"/>
      <c r="C32" s="8"/>
      <c r="D32" s="8"/>
      <c r="E32" s="8"/>
      <c r="F32" s="57"/>
      <c r="G32" s="57"/>
      <c r="H32" s="57"/>
      <c r="I32" s="57"/>
      <c r="J32" s="58"/>
      <c r="K32" s="57"/>
      <c r="L32" s="57"/>
      <c r="M32" s="57"/>
      <c r="N32" s="57"/>
      <c r="O32" s="57"/>
      <c r="P32" s="57"/>
      <c r="Q32" s="8"/>
      <c r="R32" s="37"/>
    </row>
    <row r="33" spans="1:18" ht="15.75" x14ac:dyDescent="0.25">
      <c r="A33" s="9" t="s">
        <v>9</v>
      </c>
      <c r="B33" s="8"/>
      <c r="C33" s="8"/>
      <c r="D33" s="8"/>
      <c r="E33" s="39"/>
      <c r="F33" s="52">
        <v>0</v>
      </c>
      <c r="G33" s="55">
        <f>F34</f>
        <v>496238171.58000016</v>
      </c>
      <c r="H33" s="55">
        <f>G34</f>
        <v>255796210.74000001</v>
      </c>
      <c r="I33" s="55">
        <f>H34</f>
        <v>152222501.21000028</v>
      </c>
      <c r="J33" s="56">
        <f>I34</f>
        <v>-203207370.13999963</v>
      </c>
      <c r="K33" s="55">
        <f>J34</f>
        <v>-369642811.67999959</v>
      </c>
      <c r="L33" s="55">
        <f>K34</f>
        <v>-389199238.04999948</v>
      </c>
      <c r="M33" s="55">
        <f>L34</f>
        <v>-736966484.06999946</v>
      </c>
      <c r="N33" s="55">
        <f>M34</f>
        <v>-641003245.01999962</v>
      </c>
      <c r="O33" s="55">
        <f>N34</f>
        <v>-748629495.03999913</v>
      </c>
      <c r="P33" s="55">
        <f>O34</f>
        <v>-369381386.48999929</v>
      </c>
      <c r="Q33" s="55">
        <f>P34</f>
        <v>-134357517.2299993</v>
      </c>
      <c r="R33" s="54"/>
    </row>
    <row r="34" spans="1:18" ht="15.75" x14ac:dyDescent="0.25">
      <c r="A34" s="9" t="s">
        <v>8</v>
      </c>
      <c r="B34" s="8"/>
      <c r="C34" s="8"/>
      <c r="D34" s="8"/>
      <c r="E34" s="8"/>
      <c r="F34" s="52">
        <f>F14-(F31-F17)</f>
        <v>496238171.58000016</v>
      </c>
      <c r="G34" s="52">
        <f>G14-(G31-G17)+G33</f>
        <v>255796210.74000001</v>
      </c>
      <c r="H34" s="52">
        <f>H14-(H31-H17)+H33</f>
        <v>152222501.21000028</v>
      </c>
      <c r="I34" s="52">
        <f>I14-(I31-I17)+I33</f>
        <v>-203207370.13999963</v>
      </c>
      <c r="J34" s="53">
        <f>J14-(J31-J17)+J33</f>
        <v>-369642811.67999959</v>
      </c>
      <c r="K34" s="52">
        <f>K14-(K31-K17)+K33</f>
        <v>-389199238.04999948</v>
      </c>
      <c r="L34" s="52">
        <f>L14-(L31-L17)+L33</f>
        <v>-736966484.06999946</v>
      </c>
      <c r="M34" s="52">
        <f>M14-(M31-M17)+M33</f>
        <v>-641003245.01999962</v>
      </c>
      <c r="N34" s="52">
        <f>N14-(N31-N17)+N33</f>
        <v>-748629495.03999913</v>
      </c>
      <c r="O34" s="52">
        <f>O14-(O31-O17)+O33</f>
        <v>-369381386.48999929</v>
      </c>
      <c r="P34" s="52">
        <f>P14-(P31-P17)+P33</f>
        <v>-134357517.2299993</v>
      </c>
      <c r="Q34" s="52">
        <f>Q14-(Q31-Q17)+Q33</f>
        <v>1.1920928955078125E-6</v>
      </c>
      <c r="R34" s="51">
        <f>R18-R31</f>
        <v>0</v>
      </c>
    </row>
    <row r="35" spans="1:18" ht="15.75" x14ac:dyDescent="0.25">
      <c r="A35" s="18"/>
      <c r="B35" s="2"/>
      <c r="C35" s="2"/>
      <c r="D35" s="2"/>
      <c r="E35" s="2"/>
      <c r="F35" s="50"/>
      <c r="G35" s="2"/>
      <c r="H35" s="49"/>
      <c r="I35" s="2"/>
      <c r="J35" s="16"/>
      <c r="K35" s="2"/>
      <c r="L35" s="2"/>
      <c r="M35" s="2"/>
      <c r="N35" s="2"/>
      <c r="O35" s="2"/>
      <c r="P35" s="2"/>
      <c r="Q35" s="2"/>
      <c r="R35" s="48"/>
    </row>
    <row r="36" spans="1:18" ht="15.75" x14ac:dyDescent="0.25">
      <c r="A36" s="47" t="s">
        <v>7</v>
      </c>
      <c r="B36" s="43"/>
      <c r="C36" s="43"/>
      <c r="D36" s="43"/>
      <c r="E36" s="43"/>
      <c r="F36" s="46"/>
      <c r="G36" s="43"/>
      <c r="H36" s="46"/>
      <c r="I36" s="43"/>
      <c r="J36" s="45"/>
      <c r="K36" s="44"/>
      <c r="L36" s="44"/>
      <c r="M36" s="43"/>
      <c r="N36" s="42"/>
      <c r="O36" s="42"/>
      <c r="P36" s="42"/>
      <c r="Q36" s="42"/>
      <c r="R36" s="41"/>
    </row>
    <row r="37" spans="1:18" ht="15.75" x14ac:dyDescent="0.25">
      <c r="A37" s="9" t="s">
        <v>6</v>
      </c>
      <c r="B37" s="8"/>
      <c r="C37" s="8"/>
      <c r="D37" s="8"/>
      <c r="E37" s="8"/>
      <c r="F37" s="38"/>
      <c r="G37" s="8"/>
      <c r="H37" s="38"/>
      <c r="I37" s="8"/>
      <c r="J37" s="20"/>
      <c r="K37" s="39"/>
      <c r="L37" s="39"/>
      <c r="M37" s="8"/>
      <c r="N37" s="40"/>
      <c r="O37" s="39"/>
      <c r="P37" s="39"/>
      <c r="Q37" s="39"/>
      <c r="R37" s="37"/>
    </row>
    <row r="38" spans="1:18" ht="15.75" x14ac:dyDescent="0.25">
      <c r="A38" s="10"/>
      <c r="B38" s="8"/>
      <c r="C38" s="8"/>
      <c r="D38" s="8"/>
      <c r="E38" s="8"/>
      <c r="F38" s="38"/>
      <c r="G38" s="8"/>
      <c r="H38" s="38"/>
      <c r="I38" s="8"/>
      <c r="J38" s="20"/>
      <c r="K38" s="8"/>
      <c r="L38" s="8"/>
      <c r="M38" s="8"/>
      <c r="N38" s="8"/>
      <c r="O38" s="8"/>
      <c r="P38" s="8"/>
      <c r="Q38" s="8"/>
      <c r="R38" s="37"/>
    </row>
    <row r="39" spans="1:18" ht="15.75" x14ac:dyDescent="0.25">
      <c r="A39" s="10"/>
      <c r="B39" s="36" t="s">
        <v>5</v>
      </c>
      <c r="C39" s="35"/>
      <c r="D39" s="35"/>
      <c r="E39" s="34"/>
      <c r="F39" s="32">
        <f>F22+F23+F27+F26</f>
        <v>762709678.74000001</v>
      </c>
      <c r="G39" s="32">
        <f>G22+G23+G27+G26</f>
        <v>873050010.71000004</v>
      </c>
      <c r="H39" s="32">
        <f>H22+H23+H27+H26</f>
        <v>1234647470.45</v>
      </c>
      <c r="I39" s="32">
        <f>I22+I23+I27+I26</f>
        <v>876336178.28999996</v>
      </c>
      <c r="J39" s="33">
        <f>J22+J23+J27+J26</f>
        <v>784290358.7700001</v>
      </c>
      <c r="K39" s="32">
        <f>K22+K23+K27+K26</f>
        <v>860817864.49000001</v>
      </c>
      <c r="L39" s="32">
        <f>L22+L23+L27+L26</f>
        <v>856061946.33999991</v>
      </c>
      <c r="M39" s="32">
        <f>M22+M23+M27+M26</f>
        <v>857784968.76999998</v>
      </c>
      <c r="N39" s="32">
        <f>N22+N23+N27+N26</f>
        <v>1177989691.2599998</v>
      </c>
      <c r="O39" s="32">
        <f>O22+O23+O27+O26</f>
        <v>838289134.88999999</v>
      </c>
      <c r="P39" s="32">
        <f>P22+P23+P27+P26</f>
        <v>834511205.43000007</v>
      </c>
      <c r="Q39" s="32">
        <f>Q22+Q23+Q27+Q26</f>
        <v>1173769232.4299998</v>
      </c>
      <c r="R39" s="31">
        <f>R22+R23+R27+R26</f>
        <v>11130257740.569998</v>
      </c>
    </row>
    <row r="40" spans="1:18" ht="16.5" thickBot="1" x14ac:dyDescent="0.3">
      <c r="A40" s="10"/>
      <c r="B40" s="30" t="s">
        <v>4</v>
      </c>
      <c r="C40" s="29"/>
      <c r="D40" s="29"/>
      <c r="E40" s="28"/>
      <c r="F40" s="26">
        <f>F15</f>
        <v>22118144.82</v>
      </c>
      <c r="G40" s="26">
        <f>G15</f>
        <v>25861564.309999999</v>
      </c>
      <c r="H40" s="26">
        <f>H15</f>
        <v>24524299.5</v>
      </c>
      <c r="I40" s="26">
        <f>I15</f>
        <v>19666903.66</v>
      </c>
      <c r="J40" s="27">
        <f>J15</f>
        <v>17455863.48</v>
      </c>
      <c r="K40" s="26">
        <f>K15</f>
        <v>23158345.059999999</v>
      </c>
      <c r="L40" s="26">
        <f>L15</f>
        <v>20291662.780000001</v>
      </c>
      <c r="M40" s="26">
        <f>M15</f>
        <v>17881294.030000001</v>
      </c>
      <c r="N40" s="26">
        <f>N15</f>
        <v>16474318.49</v>
      </c>
      <c r="O40" s="26">
        <f>O15</f>
        <v>19320479.329999998</v>
      </c>
      <c r="P40" s="26">
        <f>P15</f>
        <v>16316116.439999999</v>
      </c>
      <c r="Q40" s="26">
        <f>Q15</f>
        <v>21545349.23</v>
      </c>
      <c r="R40" s="25">
        <f>R15</f>
        <v>244614341.13000003</v>
      </c>
    </row>
    <row r="41" spans="1:18" ht="17.25" thickTop="1" thickBot="1" x14ac:dyDescent="0.3">
      <c r="A41" s="10"/>
      <c r="B41" s="8"/>
      <c r="C41" s="8"/>
      <c r="D41" s="8"/>
      <c r="E41" s="7" t="s">
        <v>3</v>
      </c>
      <c r="F41" s="23">
        <f>F39-F40</f>
        <v>740591533.91999996</v>
      </c>
      <c r="G41" s="23">
        <f>G39-G40</f>
        <v>847188446.4000001</v>
      </c>
      <c r="H41" s="23">
        <f>H39-H40</f>
        <v>1210123170.95</v>
      </c>
      <c r="I41" s="23">
        <f>I39-I40</f>
        <v>856669274.63</v>
      </c>
      <c r="J41" s="24">
        <f>J39-J40</f>
        <v>766834495.29000008</v>
      </c>
      <c r="K41" s="23">
        <f>K39-K40</f>
        <v>837659519.43000007</v>
      </c>
      <c r="L41" s="23">
        <f>L39-L40</f>
        <v>835770283.55999994</v>
      </c>
      <c r="M41" s="23">
        <f>M39-M40</f>
        <v>839903674.74000001</v>
      </c>
      <c r="N41" s="23">
        <f>N39-N40</f>
        <v>1161515372.7699997</v>
      </c>
      <c r="O41" s="23">
        <f>O39-O40</f>
        <v>818968655.55999994</v>
      </c>
      <c r="P41" s="23">
        <f>P39-P40</f>
        <v>818195088.99000001</v>
      </c>
      <c r="Q41" s="23">
        <f>Q39-Q40</f>
        <v>1152223883.1999998</v>
      </c>
      <c r="R41" s="22">
        <f>R39-R40</f>
        <v>10885643399.439999</v>
      </c>
    </row>
    <row r="42" spans="1:18" ht="16.5" thickTop="1" x14ac:dyDescent="0.25">
      <c r="A42" s="10"/>
      <c r="B42" s="8"/>
      <c r="C42" s="8"/>
      <c r="D42" s="8"/>
      <c r="E42" s="8"/>
      <c r="F42" s="21"/>
      <c r="G42" s="8"/>
      <c r="H42" s="8"/>
      <c r="I42" s="8"/>
      <c r="J42" s="20"/>
      <c r="K42" s="8"/>
      <c r="L42" s="8"/>
      <c r="M42" s="8"/>
      <c r="N42" s="8"/>
      <c r="O42" s="8"/>
      <c r="P42" s="8"/>
      <c r="Q42" s="8"/>
      <c r="R42" s="19"/>
    </row>
    <row r="43" spans="1:18" ht="15.75" x14ac:dyDescent="0.25">
      <c r="A43" s="10"/>
      <c r="B43" s="8"/>
      <c r="C43" s="8"/>
      <c r="D43" s="8"/>
      <c r="E43" s="8"/>
      <c r="F43" s="8"/>
      <c r="G43" s="8"/>
      <c r="H43" s="8"/>
      <c r="I43" s="8"/>
      <c r="J43" s="20"/>
      <c r="K43" s="8"/>
      <c r="L43" s="8"/>
      <c r="M43" s="8"/>
      <c r="N43" s="8"/>
      <c r="O43" s="8"/>
      <c r="P43" s="8"/>
      <c r="Q43" s="8"/>
      <c r="R43" s="19"/>
    </row>
    <row r="44" spans="1:18" ht="15.75" x14ac:dyDescent="0.25">
      <c r="A44" s="18"/>
      <c r="B44" s="2"/>
      <c r="C44" s="2"/>
      <c r="D44" s="2"/>
      <c r="E44" s="2"/>
      <c r="F44" s="17"/>
      <c r="G44" s="2"/>
      <c r="H44" s="2"/>
      <c r="I44" s="2"/>
      <c r="J44" s="16"/>
      <c r="K44" s="2"/>
      <c r="L44" s="2"/>
      <c r="M44" s="2"/>
      <c r="N44" s="2"/>
      <c r="O44" s="2"/>
      <c r="P44" s="2"/>
      <c r="Q44" s="2"/>
      <c r="R44" s="1"/>
    </row>
    <row r="45" spans="1:18" ht="15.75" x14ac:dyDescent="0.25">
      <c r="A45" s="15" t="s">
        <v>2</v>
      </c>
      <c r="B45" s="14"/>
      <c r="C45" s="14"/>
      <c r="D45" s="14"/>
      <c r="E45" s="13" t="s">
        <v>1</v>
      </c>
      <c r="F45" s="11">
        <f>F41/F14</f>
        <v>0.42201067099141976</v>
      </c>
      <c r="G45" s="11">
        <f>G41/G14</f>
        <v>0.765066495310747</v>
      </c>
      <c r="H45" s="11">
        <f>H41/H14</f>
        <v>0.65375866302984698</v>
      </c>
      <c r="I45" s="11">
        <f>I41/I14</f>
        <v>0.78357387030194681</v>
      </c>
      <c r="J45" s="12">
        <f>J41/J14</f>
        <v>0.63883225997364657</v>
      </c>
      <c r="K45" s="11">
        <f>K41/K14</f>
        <v>0.58372705361256105</v>
      </c>
      <c r="L45" s="11">
        <f>L41/L14</f>
        <v>0.78186714025073634</v>
      </c>
      <c r="M45" s="11">
        <f>M41/M14</f>
        <v>0.72608018471938518</v>
      </c>
      <c r="N45" s="11">
        <f>N41/N14</f>
        <v>0.86792100786408022</v>
      </c>
      <c r="O45" s="11">
        <f>O41/O14</f>
        <v>0.68341584500202324</v>
      </c>
      <c r="P45" s="11">
        <f>P41/P14</f>
        <v>0.77676292205120678</v>
      </c>
      <c r="Q45" s="11">
        <f>Q41/Q14</f>
        <v>0.69964834635936957</v>
      </c>
      <c r="R45" s="11">
        <f>R41/R14</f>
        <v>0.68443903873062084</v>
      </c>
    </row>
    <row r="46" spans="1:18" ht="15.75" x14ac:dyDescent="0.25">
      <c r="A46" s="10"/>
      <c r="B46" s="8"/>
      <c r="C46" s="8"/>
      <c r="D46" s="8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"/>
    </row>
    <row r="47" spans="1:18" ht="15.75" x14ac:dyDescent="0.25">
      <c r="A47" s="9" t="s">
        <v>0</v>
      </c>
      <c r="B47" s="8"/>
      <c r="C47" s="8"/>
      <c r="D47" s="8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5"/>
    </row>
    <row r="48" spans="1:18" ht="15.75" x14ac:dyDescent="0.25">
      <c r="A48" s="4"/>
      <c r="B48" s="3"/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"/>
    </row>
  </sheetData>
  <mergeCells count="2">
    <mergeCell ref="B14:E14"/>
    <mergeCell ref="B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msaiani</dc:creator>
  <cp:lastModifiedBy>msaiani</cp:lastModifiedBy>
  <dcterms:created xsi:type="dcterms:W3CDTF">2018-10-30T13:58:30Z</dcterms:created>
  <dcterms:modified xsi:type="dcterms:W3CDTF">2018-10-30T13:58:38Z</dcterms:modified>
</cp:coreProperties>
</file>