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aiani\Desktop\FUNDEB 2017\"/>
    </mc:Choice>
  </mc:AlternateContent>
  <xr:revisionPtr revIDLastSave="0" documentId="8_{FE8C77B7-E591-4D9B-A59B-C59E615EC684}" xr6:coauthVersionLast="31" xr6:coauthVersionMax="31" xr10:uidLastSave="{00000000-0000-0000-0000-000000000000}"/>
  <bookViews>
    <workbookView xWindow="0" yWindow="0" windowWidth="28800" windowHeight="12810" xr2:uid="{2C993779-3B8D-49A2-A120-B105D9656EBA}"/>
  </bookViews>
  <sheets>
    <sheet name="2014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  <c r="R12" i="1"/>
  <c r="R13" i="1"/>
  <c r="F14" i="1"/>
  <c r="F32" i="1" s="1"/>
  <c r="G31" i="1" s="1"/>
  <c r="G14" i="1"/>
  <c r="H14" i="1"/>
  <c r="I14" i="1"/>
  <c r="J14" i="1"/>
  <c r="K14" i="1"/>
  <c r="L14" i="1"/>
  <c r="M14" i="1"/>
  <c r="N14" i="1"/>
  <c r="O14" i="1"/>
  <c r="P14" i="1"/>
  <c r="Q14" i="1"/>
  <c r="R14" i="1"/>
  <c r="R15" i="1"/>
  <c r="R16" i="1"/>
  <c r="F17" i="1"/>
  <c r="G17" i="1"/>
  <c r="G18" i="1" s="1"/>
  <c r="R18" i="1" s="1"/>
  <c r="R32" i="1" s="1"/>
  <c r="H17" i="1"/>
  <c r="I17" i="1"/>
  <c r="J17" i="1"/>
  <c r="K17" i="1"/>
  <c r="K18" i="1" s="1"/>
  <c r="L17" i="1"/>
  <c r="M17" i="1"/>
  <c r="N17" i="1"/>
  <c r="O17" i="1"/>
  <c r="O18" i="1" s="1"/>
  <c r="P17" i="1"/>
  <c r="Q17" i="1"/>
  <c r="F18" i="1"/>
  <c r="H18" i="1"/>
  <c r="I18" i="1"/>
  <c r="J18" i="1"/>
  <c r="L18" i="1"/>
  <c r="M18" i="1"/>
  <c r="N18" i="1"/>
  <c r="P18" i="1"/>
  <c r="Q18" i="1"/>
  <c r="R22" i="1"/>
  <c r="Q23" i="1"/>
  <c r="Q37" i="1" s="1"/>
  <c r="Q39" i="1" s="1"/>
  <c r="Q43" i="1" s="1"/>
  <c r="R23" i="1"/>
  <c r="R29" i="1" s="1"/>
  <c r="R24" i="1"/>
  <c r="R37" i="1" s="1"/>
  <c r="R39" i="1" s="1"/>
  <c r="R43" i="1" s="1"/>
  <c r="R25" i="1"/>
  <c r="Q26" i="1"/>
  <c r="R26" i="1"/>
  <c r="R27" i="1"/>
  <c r="I47" i="1" s="1"/>
  <c r="H47" i="1" s="1"/>
  <c r="F29" i="1"/>
  <c r="G29" i="1"/>
  <c r="H29" i="1"/>
  <c r="I29" i="1"/>
  <c r="J29" i="1"/>
  <c r="K29" i="1"/>
  <c r="L29" i="1"/>
  <c r="M29" i="1"/>
  <c r="N29" i="1"/>
  <c r="O29" i="1"/>
  <c r="P29" i="1"/>
  <c r="Q29" i="1"/>
  <c r="F37" i="1"/>
  <c r="G37" i="1"/>
  <c r="G39" i="1" s="1"/>
  <c r="G43" i="1" s="1"/>
  <c r="H37" i="1"/>
  <c r="H39" i="1" s="1"/>
  <c r="H43" i="1" s="1"/>
  <c r="I37" i="1"/>
  <c r="J37" i="1"/>
  <c r="K37" i="1"/>
  <c r="K39" i="1" s="1"/>
  <c r="K43" i="1" s="1"/>
  <c r="L37" i="1"/>
  <c r="L39" i="1" s="1"/>
  <c r="L43" i="1" s="1"/>
  <c r="M37" i="1"/>
  <c r="N37" i="1"/>
  <c r="O37" i="1"/>
  <c r="O39" i="1" s="1"/>
  <c r="O43" i="1" s="1"/>
  <c r="P37" i="1"/>
  <c r="P39" i="1" s="1"/>
  <c r="P43" i="1" s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F39" i="1"/>
  <c r="F43" i="1" s="1"/>
  <c r="I39" i="1"/>
  <c r="J39" i="1"/>
  <c r="J43" i="1" s="1"/>
  <c r="M39" i="1"/>
  <c r="N39" i="1"/>
  <c r="N43" i="1" s="1"/>
  <c r="I43" i="1"/>
  <c r="M43" i="1"/>
  <c r="E47" i="1" l="1"/>
  <c r="D47" i="1" s="1"/>
  <c r="R17" i="1"/>
  <c r="G32" i="1"/>
  <c r="H31" i="1" s="1"/>
  <c r="H32" i="1" s="1"/>
  <c r="I31" i="1" s="1"/>
  <c r="I32" i="1" s="1"/>
  <c r="J31" i="1" s="1"/>
  <c r="J32" i="1" s="1"/>
  <c r="K31" i="1" s="1"/>
  <c r="K32" i="1" s="1"/>
  <c r="L31" i="1" s="1"/>
  <c r="L32" i="1" s="1"/>
  <c r="M31" i="1" s="1"/>
  <c r="M32" i="1" s="1"/>
  <c r="N31" i="1" s="1"/>
  <c r="N32" i="1" s="1"/>
  <c r="O31" i="1" s="1"/>
  <c r="O32" i="1" s="1"/>
  <c r="P31" i="1" s="1"/>
  <c r="P32" i="1" s="1"/>
  <c r="Q31" i="1" s="1"/>
  <c r="Q32" i="1" s="1"/>
</calcChain>
</file>

<file path=xl/sharedStrings.xml><?xml version="1.0" encoding="utf-8"?>
<sst xmlns="http://schemas.openxmlformats.org/spreadsheetml/2006/main" count="71" uniqueCount="46">
  <si>
    <t>OUTRAS DESPESAS</t>
  </si>
  <si>
    <t>TOTAL PESSOAL</t>
  </si>
  <si>
    <t>(*) Obs.: (SIGEO, atualizado até 16/01/15).</t>
  </si>
  <si>
    <t>(B)/(A)</t>
  </si>
  <si>
    <t>IV - APLICAÇÃO</t>
  </si>
  <si>
    <t>(B)</t>
  </si>
  <si>
    <t>(-) Desp. com Pessoal (Reembolsada)QM</t>
  </si>
  <si>
    <t>(+) Profs.do Mag. em atividade no Ens. Bás.</t>
  </si>
  <si>
    <t>III - APLICAÇÃO DE RECURSOS DO FUNDEB NA REMUNERAÇÃO DOS PROFISSIONAIS DO MAGISTÉRIO EM ATIVIDADE NO ENSINO BÁSICO:</t>
  </si>
  <si>
    <t>SALDO FINAL  (I -II)</t>
  </si>
  <si>
    <t>SALDO INICIAL</t>
  </si>
  <si>
    <t>Gasto Efetivo vinculado ao FUNDEB</t>
  </si>
  <si>
    <t xml:space="preserve">(=)           </t>
  </si>
  <si>
    <t>Obrig. Trib. Contrib - PIS/PASEP</t>
  </si>
  <si>
    <t>Insuf. Financ., Obrig. Patr. e Vencimentos</t>
  </si>
  <si>
    <t>Servidores Educação Básica</t>
  </si>
  <si>
    <t>Centro Paula Souza</t>
  </si>
  <si>
    <t>Profs.do Mag. em ativ. Ens.Período Integral</t>
  </si>
  <si>
    <t>Profs.do Mag. em ativ. Educação Básica</t>
  </si>
  <si>
    <t>REALIZADO</t>
  </si>
  <si>
    <t>II - DESPESAS DO FUNDEB: os recursos do Fundo foram  utilizados nas Despesas, conforme segue:</t>
  </si>
  <si>
    <t xml:space="preserve">(=) Receita total do FUNDEB </t>
  </si>
  <si>
    <t xml:space="preserve">(=) Total Desp.com Pessoal (Reembolsada) </t>
  </si>
  <si>
    <t>(+) Desp.com Pessoal (Reembolsada) QAE</t>
  </si>
  <si>
    <t>(+) Desp.com Pessoal (Reembolsada) QM</t>
  </si>
  <si>
    <t>(=) Receita Líquida do FUNDEB (A)</t>
  </si>
  <si>
    <t>(-)  Repasses aos Municípios</t>
  </si>
  <si>
    <t>(+) Rendimentos das Aplicações</t>
  </si>
  <si>
    <t>(+) Recebido do Banco do Brasil</t>
  </si>
  <si>
    <t xml:space="preserve"> </t>
  </si>
  <si>
    <t>TOTAL</t>
  </si>
  <si>
    <t>DEZEMBRO</t>
  </si>
  <si>
    <t>NOVEMBRO</t>
  </si>
  <si>
    <t>OUTUBRO</t>
  </si>
  <si>
    <t>SETEMBRO</t>
  </si>
  <si>
    <t>AGOSTO</t>
  </si>
  <si>
    <t>JULHO</t>
  </si>
  <si>
    <t>JUNHO</t>
  </si>
  <si>
    <t>MAIO</t>
  </si>
  <si>
    <t>ABRIL</t>
  </si>
  <si>
    <t>MARÇO</t>
  </si>
  <si>
    <t>FEVEREIRO</t>
  </si>
  <si>
    <t>JANEIRO</t>
  </si>
  <si>
    <t>I - RECEITA DO FUNDEB:</t>
  </si>
  <si>
    <t>ANEXO EXPLICATIVO</t>
  </si>
  <si>
    <t>RESUMO DA APLICAÇÃO DOS RECURSOS DO FUNDEB - EXERCÍCIO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</si>
</sst>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2"/>
      <color theme="3" tint="0.39997558519241921"/>
      <name val="Arial"/>
      <family val="2"/>
    </font>
    <font>
      <b/>
      <sz val="12"/>
      <color theme="4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1" xfId="0" applyFont="1" applyBorder="1"/>
    <xf numFmtId="0" fontId="3" fillId="0" borderId="2" xfId="0" applyFont="1" applyBorder="1"/>
    <xf numFmtId="164" fontId="3" fillId="0" borderId="2" xfId="0" applyNumberFormat="1" applyFont="1" applyBorder="1"/>
    <xf numFmtId="0" fontId="4" fillId="2" borderId="3" xfId="0" applyFont="1" applyFill="1" applyBorder="1"/>
    <xf numFmtId="164" fontId="4" fillId="2" borderId="4" xfId="0" applyNumberFormat="1" applyFont="1" applyFill="1" applyBorder="1"/>
    <xf numFmtId="10" fontId="2" fillId="2" borderId="4" xfId="2" applyNumberFormat="1" applyFont="1" applyFill="1" applyBorder="1"/>
    <xf numFmtId="0" fontId="4" fillId="3" borderId="5" xfId="0" applyFont="1" applyFill="1" applyBorder="1"/>
    <xf numFmtId="164" fontId="4" fillId="3" borderId="3" xfId="1" applyNumberFormat="1" applyFont="1" applyFill="1" applyBorder="1" applyAlignment="1"/>
    <xf numFmtId="10" fontId="2" fillId="3" borderId="4" xfId="2" applyNumberFormat="1" applyFont="1" applyFill="1" applyBorder="1" applyAlignment="1"/>
    <xf numFmtId="0" fontId="3" fillId="0" borderId="6" xfId="0" applyFont="1" applyBorder="1"/>
    <xf numFmtId="0" fontId="2" fillId="0" borderId="7" xfId="0" applyFont="1" applyBorder="1"/>
    <xf numFmtId="0" fontId="3" fillId="0" borderId="0" xfId="0" applyFont="1" applyBorder="1"/>
    <xf numFmtId="49" fontId="2" fillId="0" borderId="0" xfId="0" applyNumberFormat="1" applyFont="1" applyBorder="1" applyAlignment="1"/>
    <xf numFmtId="0" fontId="2" fillId="0" borderId="8" xfId="0" applyFont="1" applyBorder="1"/>
    <xf numFmtId="10" fontId="2" fillId="0" borderId="7" xfId="2" applyNumberFormat="1" applyFont="1" applyBorder="1"/>
    <xf numFmtId="10" fontId="2" fillId="0" borderId="0" xfId="2" applyNumberFormat="1" applyFont="1" applyBorder="1"/>
    <xf numFmtId="0" fontId="3" fillId="0" borderId="0" xfId="0" applyFont="1" applyBorder="1" applyAlignment="1">
      <alignment horizontal="center"/>
    </xf>
    <xf numFmtId="0" fontId="3" fillId="0" borderId="8" xfId="0" applyFont="1" applyBorder="1"/>
    <xf numFmtId="10" fontId="2" fillId="4" borderId="9" xfId="2" applyNumberFormat="1" applyFont="1" applyFill="1" applyBorder="1"/>
    <xf numFmtId="0" fontId="3" fillId="4" borderId="9" xfId="0" applyFont="1" applyFill="1" applyBorder="1" applyAlignment="1">
      <alignment horizontal="center"/>
    </xf>
    <xf numFmtId="0" fontId="3" fillId="4" borderId="9" xfId="0" applyFont="1" applyFill="1" applyBorder="1"/>
    <xf numFmtId="0" fontId="2" fillId="4" borderId="9" xfId="0" applyFont="1" applyFill="1" applyBorder="1"/>
    <xf numFmtId="0" fontId="5" fillId="0" borderId="2" xfId="0" applyFont="1" applyBorder="1"/>
    <xf numFmtId="0" fontId="5" fillId="0" borderId="0" xfId="0" applyFont="1" applyBorder="1"/>
    <xf numFmtId="164" fontId="2" fillId="0" borderId="0" xfId="0" applyNumberFormat="1" applyFont="1" applyBorder="1"/>
    <xf numFmtId="164" fontId="2" fillId="5" borderId="10" xfId="0" applyNumberFormat="1" applyFont="1" applyFill="1" applyBorder="1"/>
    <xf numFmtId="164" fontId="2" fillId="5" borderId="11" xfId="0" applyNumberFormat="1" applyFont="1" applyFill="1" applyBorder="1"/>
    <xf numFmtId="164" fontId="2" fillId="0" borderId="12" xfId="1" applyFont="1" applyBorder="1"/>
    <xf numFmtId="164" fontId="3" fillId="0" borderId="13" xfId="1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164" fontId="2" fillId="4" borderId="17" xfId="1" applyFont="1" applyFill="1" applyBorder="1"/>
    <xf numFmtId="164" fontId="3" fillId="4" borderId="18" xfId="1" applyFont="1" applyFill="1" applyBorder="1"/>
    <xf numFmtId="0" fontId="3" fillId="4" borderId="14" xfId="0" applyFont="1" applyFill="1" applyBorder="1"/>
    <xf numFmtId="0" fontId="3" fillId="4" borderId="15" xfId="0" applyFont="1" applyFill="1" applyBorder="1"/>
    <xf numFmtId="0" fontId="3" fillId="4" borderId="16" xfId="0" applyFont="1" applyFill="1" applyBorder="1"/>
    <xf numFmtId="164" fontId="2" fillId="0" borderId="7" xfId="0" applyNumberFormat="1" applyFont="1" applyBorder="1"/>
    <xf numFmtId="164" fontId="3" fillId="0" borderId="0" xfId="0" applyNumberFormat="1" applyFont="1" applyBorder="1"/>
    <xf numFmtId="164" fontId="2" fillId="0" borderId="19" xfId="0" applyNumberFormat="1" applyFont="1" applyBorder="1"/>
    <xf numFmtId="164" fontId="3" fillId="0" borderId="20" xfId="0" applyNumberFormat="1" applyFont="1" applyBorder="1"/>
    <xf numFmtId="0" fontId="3" fillId="0" borderId="20" xfId="0" applyFont="1" applyBorder="1"/>
    <xf numFmtId="164" fontId="3" fillId="0" borderId="20" xfId="1" applyFont="1" applyBorder="1"/>
    <xf numFmtId="0" fontId="2" fillId="0" borderId="21" xfId="0" applyFont="1" applyBorder="1"/>
    <xf numFmtId="164" fontId="2" fillId="0" borderId="1" xfId="0" applyNumberFormat="1" applyFont="1" applyBorder="1"/>
    <xf numFmtId="164" fontId="3" fillId="0" borderId="2" xfId="1" applyFont="1" applyBorder="1"/>
    <xf numFmtId="164" fontId="2" fillId="0" borderId="17" xfId="1" applyFont="1" applyBorder="1"/>
    <xf numFmtId="164" fontId="2" fillId="0" borderId="18" xfId="1" applyFont="1" applyBorder="1"/>
    <xf numFmtId="164" fontId="2" fillId="0" borderId="17" xfId="0" applyNumberFormat="1" applyFont="1" applyBorder="1"/>
    <xf numFmtId="164" fontId="2" fillId="0" borderId="18" xfId="0" applyNumberFormat="1" applyFont="1" applyBorder="1"/>
    <xf numFmtId="164" fontId="2" fillId="0" borderId="0" xfId="1" applyFont="1" applyBorder="1"/>
    <xf numFmtId="164" fontId="2" fillId="5" borderId="10" xfId="1" applyFont="1" applyFill="1" applyBorder="1"/>
    <xf numFmtId="164" fontId="2" fillId="5" borderId="22" xfId="1" applyFont="1" applyFill="1" applyBorder="1"/>
    <xf numFmtId="0" fontId="3" fillId="5" borderId="23" xfId="0" applyFont="1" applyFill="1" applyBorder="1"/>
    <xf numFmtId="0" fontId="3" fillId="5" borderId="24" xfId="0" applyFont="1" applyFill="1" applyBorder="1"/>
    <xf numFmtId="0" fontId="3" fillId="5" borderId="25" xfId="0" applyFont="1" applyFill="1" applyBorder="1"/>
    <xf numFmtId="164" fontId="2" fillId="0" borderId="26" xfId="0" applyNumberFormat="1" applyFont="1" applyBorder="1"/>
    <xf numFmtId="164" fontId="3" fillId="0" borderId="24" xfId="1" applyFont="1" applyBorder="1"/>
    <xf numFmtId="164" fontId="3" fillId="0" borderId="27" xfId="1" applyFont="1" applyBorder="1"/>
    <xf numFmtId="164" fontId="5" fillId="0" borderId="24" xfId="1" applyFont="1" applyBorder="1"/>
    <xf numFmtId="0" fontId="3" fillId="0" borderId="24" xfId="0" applyFont="1" applyBorder="1"/>
    <xf numFmtId="164" fontId="2" fillId="2" borderId="28" xfId="0" applyNumberFormat="1" applyFont="1" applyFill="1" applyBorder="1"/>
    <xf numFmtId="164" fontId="6" fillId="2" borderId="29" xfId="1" applyFont="1" applyFill="1" applyBorder="1"/>
    <xf numFmtId="164" fontId="2" fillId="2" borderId="29" xfId="1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164" fontId="2" fillId="3" borderId="28" xfId="0" applyNumberFormat="1" applyFont="1" applyFill="1" applyBorder="1"/>
    <xf numFmtId="164" fontId="2" fillId="3" borderId="29" xfId="1" applyFont="1" applyFill="1" applyBorder="1"/>
    <xf numFmtId="0" fontId="3" fillId="3" borderId="15" xfId="0" applyFont="1" applyFill="1" applyBorder="1"/>
    <xf numFmtId="0" fontId="3" fillId="3" borderId="16" xfId="0" applyFont="1" applyFill="1" applyBorder="1"/>
    <xf numFmtId="164" fontId="2" fillId="4" borderId="28" xfId="0" applyNumberFormat="1" applyFont="1" applyFill="1" applyBorder="1"/>
    <xf numFmtId="4" fontId="2" fillId="4" borderId="29" xfId="1" applyNumberFormat="1" applyFont="1" applyFill="1" applyBorder="1"/>
    <xf numFmtId="164" fontId="2" fillId="4" borderId="29" xfId="1" applyFont="1" applyFill="1" applyBorder="1"/>
    <xf numFmtId="39" fontId="2" fillId="4" borderId="29" xfId="1" applyNumberFormat="1" applyFont="1" applyFill="1" applyBorder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0" fontId="3" fillId="0" borderId="20" xfId="2" applyNumberFormat="1" applyFont="1" applyBorder="1"/>
    <xf numFmtId="164" fontId="2" fillId="5" borderId="30" xfId="0" applyNumberFormat="1" applyFont="1" applyFill="1" applyBorder="1"/>
    <xf numFmtId="164" fontId="7" fillId="5" borderId="30" xfId="0" applyNumberFormat="1" applyFont="1" applyFill="1" applyBorder="1"/>
    <xf numFmtId="0" fontId="3" fillId="5" borderId="31" xfId="0" applyFont="1" applyFill="1" applyBorder="1" applyAlignment="1">
      <alignment horizontal="left"/>
    </xf>
    <xf numFmtId="0" fontId="3" fillId="5" borderId="32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left"/>
    </xf>
    <xf numFmtId="164" fontId="2" fillId="6" borderId="10" xfId="0" applyNumberFormat="1" applyFont="1" applyFill="1" applyBorder="1"/>
    <xf numFmtId="164" fontId="2" fillId="6" borderId="30" xfId="0" applyNumberFormat="1" applyFont="1" applyFill="1" applyBorder="1"/>
    <xf numFmtId="164" fontId="7" fillId="6" borderId="30" xfId="0" applyNumberFormat="1" applyFont="1" applyFill="1" applyBorder="1"/>
    <xf numFmtId="0" fontId="3" fillId="6" borderId="31" xfId="0" applyFont="1" applyFill="1" applyBorder="1"/>
    <xf numFmtId="0" fontId="3" fillId="6" borderId="32" xfId="0" applyFont="1" applyFill="1" applyBorder="1"/>
    <xf numFmtId="0" fontId="3" fillId="6" borderId="11" xfId="0" applyFont="1" applyFill="1" applyBorder="1"/>
    <xf numFmtId="164" fontId="2" fillId="6" borderId="33" xfId="1" applyFont="1" applyFill="1" applyBorder="1"/>
    <xf numFmtId="164" fontId="2" fillId="6" borderId="34" xfId="1" applyFont="1" applyFill="1" applyBorder="1"/>
    <xf numFmtId="164" fontId="7" fillId="6" borderId="34" xfId="1" applyFont="1" applyFill="1" applyBorder="1"/>
    <xf numFmtId="0" fontId="3" fillId="6" borderId="35" xfId="0" applyFont="1" applyFill="1" applyBorder="1"/>
    <xf numFmtId="0" fontId="3" fillId="6" borderId="36" xfId="0" applyFont="1" applyFill="1" applyBorder="1"/>
    <xf numFmtId="164" fontId="2" fillId="6" borderId="37" xfId="1" applyFont="1" applyFill="1" applyBorder="1"/>
    <xf numFmtId="164" fontId="2" fillId="6" borderId="38" xfId="1" applyFont="1" applyFill="1" applyBorder="1"/>
    <xf numFmtId="164" fontId="7" fillId="6" borderId="38" xfId="1" applyFont="1" applyFill="1" applyBorder="1"/>
    <xf numFmtId="0" fontId="3" fillId="6" borderId="0" xfId="0" applyFont="1" applyFill="1" applyBorder="1"/>
    <xf numFmtId="0" fontId="3" fillId="6" borderId="39" xfId="0" applyFont="1" applyFill="1" applyBorder="1"/>
    <xf numFmtId="164" fontId="2" fillId="0" borderId="10" xfId="1" applyFont="1" applyBorder="1"/>
    <xf numFmtId="164" fontId="2" fillId="0" borderId="30" xfId="1" applyFont="1" applyBorder="1"/>
    <xf numFmtId="164" fontId="7" fillId="0" borderId="30" xfId="1" applyFont="1" applyBorder="1"/>
    <xf numFmtId="0" fontId="3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164" fontId="8" fillId="0" borderId="33" xfId="1" applyFont="1" applyBorder="1"/>
    <xf numFmtId="164" fontId="2" fillId="0" borderId="34" xfId="1" applyFont="1" applyBorder="1"/>
    <xf numFmtId="164" fontId="8" fillId="0" borderId="34" xfId="1" applyFont="1" applyBorder="1"/>
    <xf numFmtId="164" fontId="9" fillId="0" borderId="34" xfId="1" applyFont="1" applyBorder="1"/>
    <xf numFmtId="0" fontId="3" fillId="0" borderId="40" xfId="0" applyFont="1" applyBorder="1"/>
    <xf numFmtId="0" fontId="3" fillId="0" borderId="41" xfId="0" applyFont="1" applyBorder="1"/>
    <xf numFmtId="164" fontId="2" fillId="0" borderId="42" xfId="1" applyFont="1" applyBorder="1"/>
    <xf numFmtId="164" fontId="2" fillId="0" borderId="29" xfId="1" applyFont="1" applyBorder="1"/>
    <xf numFmtId="164" fontId="7" fillId="0" borderId="29" xfId="1" applyFont="1" applyBorder="1"/>
    <xf numFmtId="164" fontId="2" fillId="7" borderId="29" xfId="1" applyFont="1" applyFill="1" applyBorder="1"/>
    <xf numFmtId="0" fontId="3" fillId="0" borderId="8" xfId="0" quotePrefix="1" applyFont="1" applyBorder="1"/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19" xfId="0" applyFont="1" applyBorder="1"/>
    <xf numFmtId="164" fontId="3" fillId="0" borderId="0" xfId="1" applyFont="1" applyBorder="1"/>
    <xf numFmtId="0" fontId="10" fillId="0" borderId="0" xfId="0" applyFont="1" applyBorder="1"/>
    <xf numFmtId="0" fontId="2" fillId="0" borderId="0" xfId="0" applyFont="1" applyBorder="1"/>
    <xf numFmtId="0" fontId="3" fillId="0" borderId="21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95250</xdr:rowOff>
    </xdr:from>
    <xdr:to>
      <xdr:col>2</xdr:col>
      <xdr:colOff>628650</xdr:colOff>
      <xdr:row>4</xdr:row>
      <xdr:rowOff>76200</xdr:rowOff>
    </xdr:to>
    <xdr:pic>
      <xdr:nvPicPr>
        <xdr:cNvPr id="2" name="Imagem 1" descr="C:\Documents and Settings\marcos.herbst\Meus documentos\Minhas imagens\simb_brasao.gif">
          <a:extLst>
            <a:ext uri="{FF2B5EF4-FFF2-40B4-BE49-F238E27FC236}">
              <a16:creationId xmlns:a16="http://schemas.microsoft.com/office/drawing/2014/main" id="{DAA350CE-66A8-46E6-845A-6CC45EC27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95250"/>
          <a:ext cx="12001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C9049-275C-47D7-802D-78F6F67761ED}">
  <dimension ref="A1:R47"/>
  <sheetViews>
    <sheetView tabSelected="1" zoomScale="70" zoomScaleNormal="70" workbookViewId="0">
      <selection activeCell="D47" sqref="D47"/>
    </sheetView>
  </sheetViews>
  <sheetFormatPr defaultRowHeight="15" x14ac:dyDescent="0.25"/>
  <cols>
    <col min="1" max="1" width="6.28515625" customWidth="1"/>
    <col min="2" max="2" width="3.85546875" customWidth="1"/>
    <col min="3" max="3" width="11.5703125" customWidth="1"/>
    <col min="4" max="4" width="10" customWidth="1"/>
    <col min="5" max="5" width="24.42578125" bestFit="1" customWidth="1"/>
    <col min="6" max="6" width="21.28515625" customWidth="1"/>
    <col min="7" max="7" width="20.5703125" customWidth="1"/>
    <col min="8" max="8" width="20.28515625" customWidth="1"/>
    <col min="9" max="9" width="21.5703125" bestFit="1" customWidth="1"/>
    <col min="10" max="10" width="20.7109375" customWidth="1"/>
    <col min="11" max="11" width="21.7109375" customWidth="1"/>
    <col min="12" max="12" width="22.140625" customWidth="1"/>
    <col min="13" max="14" width="20.85546875" customWidth="1"/>
    <col min="15" max="16" width="20.5703125" customWidth="1"/>
    <col min="17" max="17" width="20.140625" customWidth="1"/>
    <col min="18" max="18" width="22" customWidth="1"/>
  </cols>
  <sheetData>
    <row r="1" spans="1:18" ht="15.75" x14ac:dyDescent="0.25">
      <c r="A1" s="12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118"/>
    </row>
    <row r="2" spans="1:18" ht="15.75" x14ac:dyDescent="0.25">
      <c r="A2" s="18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1"/>
    </row>
    <row r="3" spans="1:18" ht="20.25" x14ac:dyDescent="0.3">
      <c r="A3" s="14"/>
      <c r="B3" s="12"/>
      <c r="C3" s="121"/>
      <c r="D3" s="120" t="s">
        <v>45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1"/>
    </row>
    <row r="4" spans="1:18" ht="20.25" x14ac:dyDescent="0.3">
      <c r="A4" s="14"/>
      <c r="B4" s="12"/>
      <c r="C4" s="121"/>
      <c r="D4" s="120" t="s">
        <v>44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9"/>
      <c r="Q4" s="39"/>
      <c r="R4" s="11"/>
    </row>
    <row r="5" spans="1:18" ht="15.75" x14ac:dyDescent="0.25">
      <c r="A5" s="18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1"/>
    </row>
    <row r="6" spans="1:18" ht="15.75" x14ac:dyDescent="0.25">
      <c r="A6" s="18"/>
      <c r="B6" s="12"/>
      <c r="C6" s="12"/>
      <c r="D6" s="12"/>
      <c r="E6" s="12"/>
      <c r="F6" s="39"/>
      <c r="G6" s="12"/>
      <c r="H6" s="12"/>
      <c r="I6" s="12"/>
      <c r="J6" s="12"/>
      <c r="K6" s="12"/>
      <c r="L6" s="39"/>
      <c r="M6" s="12"/>
      <c r="N6" s="12"/>
      <c r="O6" s="12"/>
      <c r="P6" s="12"/>
      <c r="Q6" s="12"/>
      <c r="R6" s="38"/>
    </row>
    <row r="7" spans="1:18" ht="15.75" x14ac:dyDescent="0.25">
      <c r="A7" s="18"/>
      <c r="B7" s="12"/>
      <c r="C7" s="12"/>
      <c r="D7" s="12"/>
      <c r="E7" s="12"/>
      <c r="F7" s="39"/>
      <c r="G7" s="12"/>
      <c r="H7" s="12"/>
      <c r="I7" s="12"/>
      <c r="J7" s="12"/>
      <c r="K7" s="12"/>
      <c r="L7" s="39"/>
      <c r="M7" s="39"/>
      <c r="N7" s="12"/>
      <c r="O7" s="12"/>
      <c r="P7" s="12"/>
      <c r="Q7" s="12"/>
      <c r="R7" s="11"/>
    </row>
    <row r="8" spans="1:18" ht="15.75" x14ac:dyDescent="0.25">
      <c r="A8" s="44" t="s">
        <v>43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118"/>
    </row>
    <row r="9" spans="1:18" ht="15.75" x14ac:dyDescent="0.25">
      <c r="A9" s="18"/>
      <c r="B9" s="12"/>
      <c r="C9" s="12"/>
      <c r="D9" s="12"/>
      <c r="E9" s="12"/>
      <c r="F9" s="76" t="s">
        <v>19</v>
      </c>
      <c r="G9" s="76" t="s">
        <v>19</v>
      </c>
      <c r="H9" s="76" t="s">
        <v>19</v>
      </c>
      <c r="I9" s="76" t="s">
        <v>19</v>
      </c>
      <c r="J9" s="76" t="s">
        <v>19</v>
      </c>
      <c r="K9" s="76" t="s">
        <v>19</v>
      </c>
      <c r="L9" s="76" t="s">
        <v>19</v>
      </c>
      <c r="M9" s="76" t="s">
        <v>19</v>
      </c>
      <c r="N9" s="76" t="s">
        <v>19</v>
      </c>
      <c r="O9" s="76" t="s">
        <v>19</v>
      </c>
      <c r="P9" s="76" t="s">
        <v>19</v>
      </c>
      <c r="Q9" s="76" t="s">
        <v>19</v>
      </c>
      <c r="R9" s="75" t="s">
        <v>19</v>
      </c>
    </row>
    <row r="10" spans="1:18" ht="15.75" x14ac:dyDescent="0.25">
      <c r="A10" s="18"/>
      <c r="B10" s="12"/>
      <c r="C10" s="12"/>
      <c r="D10" s="12"/>
      <c r="E10" s="12"/>
      <c r="F10" s="117" t="s">
        <v>42</v>
      </c>
      <c r="G10" s="117" t="s">
        <v>41</v>
      </c>
      <c r="H10" s="117" t="s">
        <v>40</v>
      </c>
      <c r="I10" s="117" t="s">
        <v>39</v>
      </c>
      <c r="J10" s="117" t="s">
        <v>38</v>
      </c>
      <c r="K10" s="117" t="s">
        <v>37</v>
      </c>
      <c r="L10" s="117" t="s">
        <v>36</v>
      </c>
      <c r="M10" s="117" t="s">
        <v>35</v>
      </c>
      <c r="N10" s="117" t="s">
        <v>34</v>
      </c>
      <c r="O10" s="117" t="s">
        <v>33</v>
      </c>
      <c r="P10" s="117" t="s">
        <v>32</v>
      </c>
      <c r="Q10" s="117" t="s">
        <v>31</v>
      </c>
      <c r="R10" s="116" t="s">
        <v>30</v>
      </c>
    </row>
    <row r="11" spans="1:18" ht="15.75" x14ac:dyDescent="0.25">
      <c r="A11" s="115" t="s">
        <v>29</v>
      </c>
      <c r="B11" s="32" t="s">
        <v>28</v>
      </c>
      <c r="C11" s="31"/>
      <c r="D11" s="31"/>
      <c r="E11" s="31"/>
      <c r="F11" s="112">
        <v>1611058491.5699999</v>
      </c>
      <c r="G11" s="113">
        <v>1353503128.45</v>
      </c>
      <c r="H11" s="112">
        <v>1269423626.3400002</v>
      </c>
      <c r="I11" s="112">
        <v>1271421296.53</v>
      </c>
      <c r="J11" s="112">
        <v>1205551854.8</v>
      </c>
      <c r="K11" s="112">
        <v>976347538.71000004</v>
      </c>
      <c r="L11" s="114">
        <v>1453900309.27</v>
      </c>
      <c r="M11" s="112">
        <v>1146829045.5999999</v>
      </c>
      <c r="N11" s="112">
        <v>1437453387.5799999</v>
      </c>
      <c r="O11" s="112">
        <v>1101901665.49</v>
      </c>
      <c r="P11" s="112">
        <v>1198430335.5799999</v>
      </c>
      <c r="Q11" s="112">
        <v>1453503605.3099999</v>
      </c>
      <c r="R11" s="111">
        <f>SUM(F11:Q11)</f>
        <v>15479324285.23</v>
      </c>
    </row>
    <row r="12" spans="1:18" ht="15.75" x14ac:dyDescent="0.25">
      <c r="A12" s="18"/>
      <c r="B12" s="32" t="s">
        <v>27</v>
      </c>
      <c r="C12" s="31"/>
      <c r="D12" s="31"/>
      <c r="E12" s="31"/>
      <c r="F12" s="112">
        <v>19899927.949999999</v>
      </c>
      <c r="G12" s="113">
        <v>19751574.440000001</v>
      </c>
      <c r="H12" s="112">
        <v>19695863.469999999</v>
      </c>
      <c r="I12" s="112">
        <v>16089822.42</v>
      </c>
      <c r="J12" s="112">
        <v>15670947.449999999</v>
      </c>
      <c r="K12" s="112">
        <v>15762550.48</v>
      </c>
      <c r="L12" s="112">
        <v>13924197.57</v>
      </c>
      <c r="M12" s="112">
        <v>12019732.34</v>
      </c>
      <c r="N12" s="112">
        <v>10806204.439999999</v>
      </c>
      <c r="O12" s="112">
        <v>10240853.65</v>
      </c>
      <c r="P12" s="112">
        <v>8364680.5</v>
      </c>
      <c r="Q12" s="112">
        <v>8951679.3499999996</v>
      </c>
      <c r="R12" s="111">
        <f>SUM(F12:Q12)</f>
        <v>171178034.06</v>
      </c>
    </row>
    <row r="13" spans="1:18" ht="16.5" thickBot="1" x14ac:dyDescent="0.3">
      <c r="A13" s="18"/>
      <c r="B13" s="110" t="s">
        <v>26</v>
      </c>
      <c r="C13" s="109"/>
      <c r="D13" s="109"/>
      <c r="E13" s="109"/>
      <c r="F13" s="107">
        <v>-69977.960000000006</v>
      </c>
      <c r="G13" s="108"/>
      <c r="H13" s="106"/>
      <c r="I13" s="107"/>
      <c r="J13" s="106"/>
      <c r="K13" s="106"/>
      <c r="L13" s="107"/>
      <c r="M13" s="106"/>
      <c r="N13" s="106"/>
      <c r="O13" s="106"/>
      <c r="P13" s="107"/>
      <c r="Q13" s="106">
        <v>0</v>
      </c>
      <c r="R13" s="105">
        <f>SUM(F13:Q13)</f>
        <v>-69977.960000000006</v>
      </c>
    </row>
    <row r="14" spans="1:18" ht="17.25" thickTop="1" thickBot="1" x14ac:dyDescent="0.3">
      <c r="A14" s="18"/>
      <c r="B14" s="104" t="s">
        <v>25</v>
      </c>
      <c r="C14" s="103"/>
      <c r="D14" s="103"/>
      <c r="E14" s="102"/>
      <c r="F14" s="100">
        <f>SUM(F11:F13)</f>
        <v>1630888441.5599999</v>
      </c>
      <c r="G14" s="101">
        <f>SUM(G11:G13)</f>
        <v>1373254702.8900001</v>
      </c>
      <c r="H14" s="100">
        <f>SUM(H11:H13)</f>
        <v>1289119489.8100002</v>
      </c>
      <c r="I14" s="100">
        <f>SUM(I11:I13)</f>
        <v>1287511118.95</v>
      </c>
      <c r="J14" s="100">
        <f>SUM(J11:J13)</f>
        <v>1221222802.25</v>
      </c>
      <c r="K14" s="100">
        <f>SUM(K11:K13)</f>
        <v>992110089.19000006</v>
      </c>
      <c r="L14" s="100">
        <f>SUM(L11:L13)</f>
        <v>1467824506.8399999</v>
      </c>
      <c r="M14" s="100">
        <f>SUM(M11:M13)</f>
        <v>1158848777.9399998</v>
      </c>
      <c r="N14" s="100">
        <f>SUM(N11:N13)</f>
        <v>1448259592.02</v>
      </c>
      <c r="O14" s="100">
        <f>SUM(O11:O13)</f>
        <v>1112142519.1400001</v>
      </c>
      <c r="P14" s="100">
        <f>SUM(P11:P13)</f>
        <v>1206795016.0799999</v>
      </c>
      <c r="Q14" s="100">
        <f>SUM(Q11:Q13)</f>
        <v>1462455284.6599998</v>
      </c>
      <c r="R14" s="99">
        <f>SUM(R11:R13)</f>
        <v>15650432341.33</v>
      </c>
    </row>
    <row r="15" spans="1:18" ht="16.5" thickTop="1" x14ac:dyDescent="0.25">
      <c r="A15" s="18"/>
      <c r="B15" s="98" t="s">
        <v>24</v>
      </c>
      <c r="C15" s="97"/>
      <c r="D15" s="97"/>
      <c r="E15" s="97"/>
      <c r="F15" s="95">
        <v>39333961.520000003</v>
      </c>
      <c r="G15" s="96">
        <v>13008208.050000001</v>
      </c>
      <c r="H15" s="95">
        <v>20847630.210000001</v>
      </c>
      <c r="I15" s="95">
        <v>21298310.039999999</v>
      </c>
      <c r="J15" s="95">
        <v>26074336.969999999</v>
      </c>
      <c r="K15" s="95">
        <v>12105631.84</v>
      </c>
      <c r="L15" s="95">
        <v>31421031.809999999</v>
      </c>
      <c r="M15" s="95">
        <v>20015744</v>
      </c>
      <c r="N15" s="95">
        <v>14585358.25</v>
      </c>
      <c r="O15" s="95">
        <v>31610145.359999999</v>
      </c>
      <c r="P15" s="95">
        <v>17714491.940000001</v>
      </c>
      <c r="Q15" s="95">
        <v>23540401.609999999</v>
      </c>
      <c r="R15" s="94">
        <f>SUM(F15:Q15)</f>
        <v>271555251.60000002</v>
      </c>
    </row>
    <row r="16" spans="1:18" ht="16.5" thickBot="1" x14ac:dyDescent="0.3">
      <c r="A16" s="18"/>
      <c r="B16" s="93" t="s">
        <v>23</v>
      </c>
      <c r="C16" s="92"/>
      <c r="D16" s="92"/>
      <c r="E16" s="92"/>
      <c r="F16" s="90">
        <v>1065341.3400000001</v>
      </c>
      <c r="G16" s="91">
        <v>305237.49</v>
      </c>
      <c r="H16" s="90">
        <v>488976.21</v>
      </c>
      <c r="I16" s="90">
        <v>584105</v>
      </c>
      <c r="J16" s="90">
        <v>713594.76</v>
      </c>
      <c r="K16" s="90">
        <v>264393.96000000002</v>
      </c>
      <c r="L16" s="90">
        <v>784840.78</v>
      </c>
      <c r="M16" s="90">
        <v>610772.81999999995</v>
      </c>
      <c r="N16" s="90">
        <v>338881.45</v>
      </c>
      <c r="O16" s="90">
        <v>892584.02</v>
      </c>
      <c r="P16" s="90">
        <v>546807.74</v>
      </c>
      <c r="Q16" s="90">
        <v>728135.98</v>
      </c>
      <c r="R16" s="89">
        <f>SUM(F16:Q16)</f>
        <v>7323671.5500000007</v>
      </c>
    </row>
    <row r="17" spans="1:18" ht="17.25" thickTop="1" thickBot="1" x14ac:dyDescent="0.3">
      <c r="A17" s="18"/>
      <c r="B17" s="88" t="s">
        <v>22</v>
      </c>
      <c r="C17" s="87"/>
      <c r="D17" s="87"/>
      <c r="E17" s="86"/>
      <c r="F17" s="84">
        <f>SUM(F15:F16)</f>
        <v>40399302.860000007</v>
      </c>
      <c r="G17" s="85">
        <f>SUM(G15:G16)</f>
        <v>13313445.540000001</v>
      </c>
      <c r="H17" s="84">
        <f>SUM(H15:H16)</f>
        <v>21336606.420000002</v>
      </c>
      <c r="I17" s="84">
        <f>SUM(I15:I16)</f>
        <v>21882415.039999999</v>
      </c>
      <c r="J17" s="84">
        <f>SUM(J15:J16)</f>
        <v>26787931.73</v>
      </c>
      <c r="K17" s="84">
        <f>SUM(K15:K16)</f>
        <v>12370025.800000001</v>
      </c>
      <c r="L17" s="84">
        <f>SUM(L15:L16)</f>
        <v>32205872.59</v>
      </c>
      <c r="M17" s="84">
        <f>SUM(M15:M16)</f>
        <v>20626516.82</v>
      </c>
      <c r="N17" s="84">
        <f>SUM(N15:N16)</f>
        <v>14924239.699999999</v>
      </c>
      <c r="O17" s="84">
        <f>SUM(O15:O16)</f>
        <v>32502729.379999999</v>
      </c>
      <c r="P17" s="84">
        <f>SUM(P15:P16)</f>
        <v>18261299.68</v>
      </c>
      <c r="Q17" s="84">
        <f>Q15+Q16</f>
        <v>24268537.59</v>
      </c>
      <c r="R17" s="83">
        <f>SUM(F17:Q17)</f>
        <v>278878923.14999998</v>
      </c>
    </row>
    <row r="18" spans="1:18" ht="17.25" thickTop="1" thickBot="1" x14ac:dyDescent="0.3">
      <c r="A18" s="10"/>
      <c r="B18" s="82" t="s">
        <v>21</v>
      </c>
      <c r="C18" s="81"/>
      <c r="D18" s="81"/>
      <c r="E18" s="80"/>
      <c r="F18" s="78">
        <f>F11+F12+F13+F17</f>
        <v>1671287744.4199998</v>
      </c>
      <c r="G18" s="79">
        <f>G11+G12+G13+G17</f>
        <v>1386568148.4300001</v>
      </c>
      <c r="H18" s="78">
        <f>H11+H12+H13+H17</f>
        <v>1310456096.2300003</v>
      </c>
      <c r="I18" s="78">
        <f>I11+I12+I13+I17</f>
        <v>1309393533.99</v>
      </c>
      <c r="J18" s="78">
        <f>J11+J12+J13+J17</f>
        <v>1248010733.98</v>
      </c>
      <c r="K18" s="78">
        <f>K11+K12+K13+K17</f>
        <v>1004480114.99</v>
      </c>
      <c r="L18" s="78">
        <f>L11+L12+L13+L17</f>
        <v>1500030379.4299998</v>
      </c>
      <c r="M18" s="78">
        <f>M11+M12+M13+M17</f>
        <v>1179475294.7599998</v>
      </c>
      <c r="N18" s="78">
        <f>N11+N12+N13+N17</f>
        <v>1463183831.72</v>
      </c>
      <c r="O18" s="78">
        <f>O11+O12+O13+O17</f>
        <v>1144645248.5200002</v>
      </c>
      <c r="P18" s="78">
        <f>P11+P12+P13+P17</f>
        <v>1225056315.76</v>
      </c>
      <c r="Q18" s="78">
        <f>Q11+Q12+Q13+Q17</f>
        <v>1486723822.2499998</v>
      </c>
      <c r="R18" s="26">
        <f>SUM(F18:Q18)</f>
        <v>15929311264.48</v>
      </c>
    </row>
    <row r="19" spans="1:18" ht="16.5" thickTop="1" x14ac:dyDescent="0.25">
      <c r="A19" s="44" t="s">
        <v>20</v>
      </c>
      <c r="B19" s="42"/>
      <c r="C19" s="42"/>
      <c r="D19" s="42"/>
      <c r="E19" s="42"/>
      <c r="F19" s="42"/>
      <c r="G19" s="42"/>
      <c r="H19" s="42"/>
      <c r="I19" s="42"/>
      <c r="J19" s="42"/>
      <c r="K19" s="77"/>
      <c r="L19" s="41"/>
      <c r="M19" s="42"/>
      <c r="N19" s="42"/>
      <c r="O19" s="42"/>
      <c r="P19" s="42"/>
      <c r="Q19" s="42"/>
      <c r="R19" s="40"/>
    </row>
    <row r="20" spans="1:18" ht="15.75" x14ac:dyDescent="0.25">
      <c r="A20" s="14"/>
      <c r="B20" s="12"/>
      <c r="C20" s="12"/>
      <c r="D20" s="12"/>
      <c r="E20" s="12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8"/>
    </row>
    <row r="21" spans="1:18" ht="15.75" x14ac:dyDescent="0.25">
      <c r="A21" s="18"/>
      <c r="B21" s="12"/>
      <c r="C21" s="12"/>
      <c r="D21" s="12"/>
      <c r="E21" s="12"/>
      <c r="F21" s="76" t="s">
        <v>19</v>
      </c>
      <c r="G21" s="76" t="s">
        <v>19</v>
      </c>
      <c r="H21" s="76" t="s">
        <v>19</v>
      </c>
      <c r="I21" s="76" t="s">
        <v>19</v>
      </c>
      <c r="J21" s="76" t="s">
        <v>19</v>
      </c>
      <c r="K21" s="76" t="s">
        <v>19</v>
      </c>
      <c r="L21" s="76" t="s">
        <v>19</v>
      </c>
      <c r="M21" s="76" t="s">
        <v>19</v>
      </c>
      <c r="N21" s="76" t="s">
        <v>19</v>
      </c>
      <c r="O21" s="76" t="s">
        <v>19</v>
      </c>
      <c r="P21" s="76" t="s">
        <v>19</v>
      </c>
      <c r="Q21" s="76" t="s">
        <v>19</v>
      </c>
      <c r="R21" s="75" t="s">
        <v>19</v>
      </c>
    </row>
    <row r="22" spans="1:18" ht="15.75" x14ac:dyDescent="0.25">
      <c r="A22" s="18">
        <v>6170</v>
      </c>
      <c r="B22" s="37" t="s">
        <v>18</v>
      </c>
      <c r="C22" s="36"/>
      <c r="D22" s="36"/>
      <c r="E22" s="36"/>
      <c r="F22" s="73">
        <v>655417346.39999998</v>
      </c>
      <c r="G22" s="73">
        <v>768177514.24000001</v>
      </c>
      <c r="H22" s="73">
        <v>800117762.22000003</v>
      </c>
      <c r="I22" s="73">
        <v>876056040.63</v>
      </c>
      <c r="J22" s="73">
        <v>947310750.78999996</v>
      </c>
      <c r="K22" s="73">
        <v>880690457.46000004</v>
      </c>
      <c r="L22" s="74">
        <v>903699472.70000005</v>
      </c>
      <c r="M22" s="73">
        <v>930931549.00999999</v>
      </c>
      <c r="N22" s="73">
        <v>948539434.74000001</v>
      </c>
      <c r="O22" s="73">
        <v>942543001.88999999</v>
      </c>
      <c r="P22" s="73">
        <v>926471347.53999996</v>
      </c>
      <c r="Q22" s="73">
        <v>1538207232.45</v>
      </c>
      <c r="R22" s="71">
        <f>SUM(F22:Q22)</f>
        <v>11118161910.07</v>
      </c>
    </row>
    <row r="23" spans="1:18" ht="15.75" x14ac:dyDescent="0.25">
      <c r="A23" s="18">
        <v>6136</v>
      </c>
      <c r="B23" s="37" t="s">
        <v>17</v>
      </c>
      <c r="C23" s="36"/>
      <c r="D23" s="36"/>
      <c r="E23" s="36"/>
      <c r="F23" s="73">
        <v>825297.08</v>
      </c>
      <c r="G23" s="73">
        <v>546573.26</v>
      </c>
      <c r="H23" s="73">
        <v>442303.8</v>
      </c>
      <c r="I23" s="73">
        <v>669597.56999999995</v>
      </c>
      <c r="J23" s="73">
        <v>752483.41</v>
      </c>
      <c r="K23" s="73">
        <v>609799.56000000006</v>
      </c>
      <c r="L23" s="74">
        <v>672871.84</v>
      </c>
      <c r="M23" s="73">
        <v>697190.08</v>
      </c>
      <c r="N23" s="73">
        <v>672966.35</v>
      </c>
      <c r="O23" s="73">
        <v>669602.43999999994</v>
      </c>
      <c r="P23" s="73">
        <v>690180.45000000019</v>
      </c>
      <c r="Q23" s="73">
        <f>982485.33+66470.28</f>
        <v>1048955.6099999999</v>
      </c>
      <c r="R23" s="71">
        <f>SUM(F23:Q23)</f>
        <v>8297821.4500000011</v>
      </c>
    </row>
    <row r="24" spans="1:18" ht="15.75" x14ac:dyDescent="0.25">
      <c r="A24" s="18">
        <v>5852</v>
      </c>
      <c r="B24" s="37" t="s">
        <v>16</v>
      </c>
      <c r="C24" s="36"/>
      <c r="D24" s="36"/>
      <c r="E24" s="36"/>
      <c r="F24" s="73">
        <v>1411325.37</v>
      </c>
      <c r="G24" s="73">
        <v>9730123.8699999992</v>
      </c>
      <c r="H24" s="73">
        <v>9812565.1999999993</v>
      </c>
      <c r="I24" s="73">
        <v>19561038</v>
      </c>
      <c r="J24" s="73">
        <v>10402820.130000001</v>
      </c>
      <c r="K24" s="73">
        <v>10387200.869999999</v>
      </c>
      <c r="L24" s="74">
        <v>11755123.449999999</v>
      </c>
      <c r="M24" s="73">
        <v>12653237.93</v>
      </c>
      <c r="N24" s="73">
        <v>12529754.800000001</v>
      </c>
      <c r="O24" s="73">
        <v>12382970.060000001</v>
      </c>
      <c r="P24" s="73">
        <v>16532198.789999999</v>
      </c>
      <c r="Q24" s="72">
        <v>35343581.530000001</v>
      </c>
      <c r="R24" s="71">
        <f>SUM(F24:Q24)</f>
        <v>162501940</v>
      </c>
    </row>
    <row r="25" spans="1:18" ht="15.75" x14ac:dyDescent="0.25">
      <c r="A25" s="18">
        <v>6171</v>
      </c>
      <c r="B25" s="70" t="s">
        <v>15</v>
      </c>
      <c r="C25" s="69"/>
      <c r="D25" s="69"/>
      <c r="E25" s="69"/>
      <c r="F25" s="68">
        <v>102553910.59</v>
      </c>
      <c r="G25" s="68">
        <v>100201689.31999999</v>
      </c>
      <c r="H25" s="68">
        <v>100181353.31</v>
      </c>
      <c r="I25" s="68">
        <v>110549581.58</v>
      </c>
      <c r="J25" s="68">
        <v>110310040.75</v>
      </c>
      <c r="K25" s="68">
        <v>107930422.83</v>
      </c>
      <c r="L25" s="68">
        <v>113054489.55</v>
      </c>
      <c r="M25" s="68">
        <v>136092488.19999999</v>
      </c>
      <c r="N25" s="68">
        <v>115819833.27</v>
      </c>
      <c r="O25" s="68">
        <v>116078892.06999999</v>
      </c>
      <c r="P25" s="68"/>
      <c r="Q25" s="68"/>
      <c r="R25" s="67">
        <f>SUM(F25:Q25)</f>
        <v>1112772701.4699998</v>
      </c>
    </row>
    <row r="26" spans="1:18" ht="15.75" x14ac:dyDescent="0.25">
      <c r="A26" s="18">
        <v>6178</v>
      </c>
      <c r="B26" s="70" t="s">
        <v>14</v>
      </c>
      <c r="C26" s="69"/>
      <c r="D26" s="69"/>
      <c r="E26" s="69"/>
      <c r="F26" s="68">
        <v>318367801.31</v>
      </c>
      <c r="G26" s="68">
        <v>320325286.92000002</v>
      </c>
      <c r="H26" s="68">
        <v>321277498.00999999</v>
      </c>
      <c r="I26" s="68">
        <v>319354622.88</v>
      </c>
      <c r="J26" s="68">
        <v>317015969.97000003</v>
      </c>
      <c r="K26" s="68">
        <v>320356028.16000003</v>
      </c>
      <c r="L26" s="68">
        <v>338863427.85000002</v>
      </c>
      <c r="M26" s="68">
        <v>327690490.14999998</v>
      </c>
      <c r="N26" s="68">
        <v>338698500.20999998</v>
      </c>
      <c r="O26" s="68">
        <v>341393305.07999998</v>
      </c>
      <c r="P26" s="68">
        <v>530064.71</v>
      </c>
      <c r="Q26" s="68">
        <f>46365714.98+71175.49</f>
        <v>46436890.469999999</v>
      </c>
      <c r="R26" s="67">
        <f>SUM(F26:Q26)</f>
        <v>3310309885.7199998</v>
      </c>
    </row>
    <row r="27" spans="1:18" ht="15.75" x14ac:dyDescent="0.25">
      <c r="A27" s="18">
        <v>6178</v>
      </c>
      <c r="B27" s="66" t="s">
        <v>13</v>
      </c>
      <c r="C27" s="65"/>
      <c r="D27" s="65"/>
      <c r="E27" s="65"/>
      <c r="F27" s="64">
        <v>32470400.030000001</v>
      </c>
      <c r="G27" s="64">
        <v>26729314.390000001</v>
      </c>
      <c r="H27" s="64">
        <v>27755662.52</v>
      </c>
      <c r="I27" s="64">
        <v>25199458.289999999</v>
      </c>
      <c r="J27" s="64">
        <v>25865585.239999998</v>
      </c>
      <c r="K27" s="64">
        <v>26969970.18</v>
      </c>
      <c r="L27" s="64">
        <v>26710677.329999998</v>
      </c>
      <c r="M27" s="64">
        <v>25565937.789999999</v>
      </c>
      <c r="N27" s="63"/>
      <c r="O27" s="63"/>
      <c r="P27" s="63"/>
      <c r="Q27" s="63"/>
      <c r="R27" s="62">
        <f>SUM(F27:Q27)</f>
        <v>217267005.77000001</v>
      </c>
    </row>
    <row r="28" spans="1:18" ht="16.5" thickBot="1" x14ac:dyDescent="0.3">
      <c r="A28" s="18"/>
      <c r="B28" s="61"/>
      <c r="C28" s="61"/>
      <c r="D28" s="61"/>
      <c r="E28" s="61"/>
      <c r="F28" s="58"/>
      <c r="G28" s="58"/>
      <c r="H28" s="60"/>
      <c r="I28" s="58"/>
      <c r="J28" s="58"/>
      <c r="K28" s="59"/>
      <c r="L28" s="58"/>
      <c r="M28" s="58"/>
      <c r="N28" s="58"/>
      <c r="O28" s="58"/>
      <c r="P28" s="58"/>
      <c r="Q28" s="58"/>
      <c r="R28" s="57"/>
    </row>
    <row r="29" spans="1:18" ht="17.25" thickTop="1" thickBot="1" x14ac:dyDescent="0.3">
      <c r="A29" s="18"/>
      <c r="B29" s="56" t="s">
        <v>12</v>
      </c>
      <c r="C29" s="55" t="s">
        <v>11</v>
      </c>
      <c r="D29" s="55"/>
      <c r="E29" s="54"/>
      <c r="F29" s="53">
        <f>SUM(F22:F27)</f>
        <v>1111046080.78</v>
      </c>
      <c r="G29" s="53">
        <f>SUM(G22:G27)</f>
        <v>1225710502.0000002</v>
      </c>
      <c r="H29" s="53">
        <f>SUM(H22:H27)</f>
        <v>1259587145.0599999</v>
      </c>
      <c r="I29" s="53">
        <f>SUM(I22:I27)</f>
        <v>1351390338.95</v>
      </c>
      <c r="J29" s="53">
        <f>SUM(J22:J27)</f>
        <v>1411657650.29</v>
      </c>
      <c r="K29" s="53">
        <f>SUM(K22:K27)</f>
        <v>1346943879.0600002</v>
      </c>
      <c r="L29" s="53">
        <f>SUM(L22:L27)</f>
        <v>1394756062.72</v>
      </c>
      <c r="M29" s="53">
        <f>SUM(M22:M27)</f>
        <v>1433630893.1599998</v>
      </c>
      <c r="N29" s="53">
        <f>SUM(N22:N27)</f>
        <v>1416260489.3700001</v>
      </c>
      <c r="O29" s="53">
        <f>SUM(O22:O27)</f>
        <v>1413067771.54</v>
      </c>
      <c r="P29" s="53">
        <f>SUM(P22:P27)</f>
        <v>944223791.49000001</v>
      </c>
      <c r="Q29" s="53">
        <f>SUM(Q22:Q27)</f>
        <v>1621036660.0599999</v>
      </c>
      <c r="R29" s="52">
        <f>SUM(R22:R27)</f>
        <v>15929311264.48</v>
      </c>
    </row>
    <row r="30" spans="1:18" ht="16.5" thickTop="1" x14ac:dyDescent="0.25">
      <c r="A30" s="18"/>
      <c r="B30" s="12"/>
      <c r="C30" s="12"/>
      <c r="D30" s="12"/>
      <c r="E30" s="12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12"/>
      <c r="R30" s="38"/>
    </row>
    <row r="31" spans="1:18" ht="15.75" x14ac:dyDescent="0.25">
      <c r="A31" s="14" t="s">
        <v>10</v>
      </c>
      <c r="B31" s="12"/>
      <c r="C31" s="12"/>
      <c r="D31" s="12"/>
      <c r="E31" s="39"/>
      <c r="F31" s="48">
        <v>0</v>
      </c>
      <c r="G31" s="50">
        <f>F32</f>
        <v>560241663.63999999</v>
      </c>
      <c r="H31" s="50">
        <f>G32</f>
        <v>721099310.06999981</v>
      </c>
      <c r="I31" s="50">
        <f>H32</f>
        <v>771968261.24000013</v>
      </c>
      <c r="J31" s="50">
        <f>I32</f>
        <v>729971456.28000009</v>
      </c>
      <c r="K31" s="50">
        <f>J32</f>
        <v>566324539.97000015</v>
      </c>
      <c r="L31" s="50">
        <f>K32</f>
        <v>223860775.89999998</v>
      </c>
      <c r="M31" s="50">
        <f>L32</f>
        <v>329135092.60999978</v>
      </c>
      <c r="N31" s="50">
        <f>M32</f>
        <v>74979494.209999681</v>
      </c>
      <c r="O31" s="50">
        <f>N32</f>
        <v>121902836.55999959</v>
      </c>
      <c r="P31" s="50">
        <f>O32</f>
        <v>-146519686.46000016</v>
      </c>
      <c r="Q31" s="50">
        <f>P32</f>
        <v>134312837.8099997</v>
      </c>
      <c r="R31" s="49"/>
    </row>
    <row r="32" spans="1:18" ht="15.75" x14ac:dyDescent="0.25">
      <c r="A32" s="14" t="s">
        <v>9</v>
      </c>
      <c r="B32" s="12"/>
      <c r="C32" s="12"/>
      <c r="D32" s="12"/>
      <c r="E32" s="12"/>
      <c r="F32" s="48">
        <f>F14-(F29-F17)</f>
        <v>560241663.63999999</v>
      </c>
      <c r="G32" s="48">
        <f>G14-(G29-G17)+G31</f>
        <v>721099310.06999981</v>
      </c>
      <c r="H32" s="48">
        <f>H14-(H29-H17)+H31</f>
        <v>771968261.24000013</v>
      </c>
      <c r="I32" s="48">
        <f>I14-(I29-I17)+I31</f>
        <v>729971456.28000009</v>
      </c>
      <c r="J32" s="48">
        <f>J14-(J29-J17)+J31</f>
        <v>566324539.97000015</v>
      </c>
      <c r="K32" s="48">
        <f>K14-(K29-K17)+K31</f>
        <v>223860775.89999998</v>
      </c>
      <c r="L32" s="48">
        <f>L14-(L29-L17)+L31</f>
        <v>329135092.60999978</v>
      </c>
      <c r="M32" s="48">
        <f>M14-(M29-M17)+M31</f>
        <v>74979494.209999681</v>
      </c>
      <c r="N32" s="48">
        <f>N14-(N29-N17)+N31</f>
        <v>121902836.55999959</v>
      </c>
      <c r="O32" s="48">
        <f>O14-(O29-O17)+O31</f>
        <v>-146519686.46000016</v>
      </c>
      <c r="P32" s="48">
        <f>P14-(P29-P17)+P31</f>
        <v>134312837.8099997</v>
      </c>
      <c r="Q32" s="48">
        <f>Q14-(Q29-Q17)+Q31</f>
        <v>-4.76837158203125E-7</v>
      </c>
      <c r="R32" s="47">
        <f>R18-R29</f>
        <v>0</v>
      </c>
    </row>
    <row r="33" spans="1:18" ht="15.75" x14ac:dyDescent="0.25">
      <c r="A33" s="10"/>
      <c r="B33" s="2"/>
      <c r="C33" s="2"/>
      <c r="D33" s="2"/>
      <c r="E33" s="2"/>
      <c r="F33" s="46"/>
      <c r="G33" s="2"/>
      <c r="H33" s="2"/>
      <c r="I33" s="2"/>
      <c r="J33" s="23"/>
      <c r="K33" s="2"/>
      <c r="L33" s="23"/>
      <c r="M33" s="2"/>
      <c r="N33" s="2"/>
      <c r="O33" s="2"/>
      <c r="P33" s="2"/>
      <c r="Q33" s="2"/>
      <c r="R33" s="45"/>
    </row>
    <row r="34" spans="1:18" ht="15.75" x14ac:dyDescent="0.25">
      <c r="A34" s="44" t="s">
        <v>8</v>
      </c>
      <c r="B34" s="42"/>
      <c r="C34" s="42"/>
      <c r="D34" s="42"/>
      <c r="E34" s="42"/>
      <c r="F34" s="42"/>
      <c r="G34" s="42"/>
      <c r="H34" s="42"/>
      <c r="I34" s="42"/>
      <c r="J34" s="42"/>
      <c r="K34" s="43"/>
      <c r="L34" s="43"/>
      <c r="M34" s="42"/>
      <c r="N34" s="41"/>
      <c r="O34" s="41"/>
      <c r="P34" s="41"/>
      <c r="Q34" s="41"/>
      <c r="R34" s="40"/>
    </row>
    <row r="35" spans="1:18" ht="15.75" x14ac:dyDescent="0.25">
      <c r="A35" s="14"/>
      <c r="B35" s="12"/>
      <c r="C35" s="12"/>
      <c r="D35" s="12"/>
      <c r="E35" s="12"/>
      <c r="F35" s="12"/>
      <c r="G35" s="12"/>
      <c r="H35" s="12"/>
      <c r="I35" s="12"/>
      <c r="J35" s="12"/>
      <c r="K35" s="39"/>
      <c r="L35" s="39"/>
      <c r="M35" s="12"/>
      <c r="N35" s="12"/>
      <c r="O35" s="39"/>
      <c r="P35" s="39"/>
      <c r="Q35" s="39"/>
      <c r="R35" s="38"/>
    </row>
    <row r="36" spans="1:18" ht="15.75" x14ac:dyDescent="0.25">
      <c r="A36" s="18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38"/>
    </row>
    <row r="37" spans="1:18" ht="15.75" x14ac:dyDescent="0.25">
      <c r="A37" s="18"/>
      <c r="B37" s="37" t="s">
        <v>7</v>
      </c>
      <c r="C37" s="36"/>
      <c r="D37" s="36"/>
      <c r="E37" s="35"/>
      <c r="F37" s="34">
        <f>F22+F23+F24</f>
        <v>657653968.85000002</v>
      </c>
      <c r="G37" s="34">
        <f>G22+G23+G24</f>
        <v>778454211.37</v>
      </c>
      <c r="H37" s="34">
        <f>H22+H23+H24</f>
        <v>810372631.22000003</v>
      </c>
      <c r="I37" s="34">
        <f>I22+I23+I24</f>
        <v>896286676.20000005</v>
      </c>
      <c r="J37" s="34">
        <f>J22+J23+J24</f>
        <v>958466054.32999992</v>
      </c>
      <c r="K37" s="34">
        <f>K22+K23+K24</f>
        <v>891687457.88999999</v>
      </c>
      <c r="L37" s="34">
        <f>L22+L23+L24</f>
        <v>916127467.99000013</v>
      </c>
      <c r="M37" s="34">
        <f>M22+M23+M24</f>
        <v>944281977.01999998</v>
      </c>
      <c r="N37" s="34">
        <f>N22+N23+N24</f>
        <v>961742155.88999999</v>
      </c>
      <c r="O37" s="34">
        <f>O22+O23+O24</f>
        <v>955595574.38999999</v>
      </c>
      <c r="P37" s="34">
        <f>P22+P23+P24</f>
        <v>943693726.77999997</v>
      </c>
      <c r="Q37" s="34">
        <f>Q22+Q23+Q24</f>
        <v>1574599769.5899999</v>
      </c>
      <c r="R37" s="33">
        <f>R22+R24+R23</f>
        <v>11288961671.52</v>
      </c>
    </row>
    <row r="38" spans="1:18" ht="16.5" thickBot="1" x14ac:dyDescent="0.3">
      <c r="A38" s="18"/>
      <c r="B38" s="32" t="s">
        <v>6</v>
      </c>
      <c r="C38" s="31"/>
      <c r="D38" s="31"/>
      <c r="E38" s="30"/>
      <c r="F38" s="29">
        <f>F15</f>
        <v>39333961.520000003</v>
      </c>
      <c r="G38" s="29">
        <f>G15</f>
        <v>13008208.050000001</v>
      </c>
      <c r="H38" s="29">
        <f>H15</f>
        <v>20847630.210000001</v>
      </c>
      <c r="I38" s="29">
        <f>I15</f>
        <v>21298310.039999999</v>
      </c>
      <c r="J38" s="29">
        <f>J15</f>
        <v>26074336.969999999</v>
      </c>
      <c r="K38" s="29">
        <f>K15</f>
        <v>12105631.84</v>
      </c>
      <c r="L38" s="29">
        <f>L15</f>
        <v>31421031.809999999</v>
      </c>
      <c r="M38" s="29">
        <f>M15</f>
        <v>20015744</v>
      </c>
      <c r="N38" s="29">
        <f>N15</f>
        <v>14585358.25</v>
      </c>
      <c r="O38" s="29">
        <f>O15</f>
        <v>31610145.359999999</v>
      </c>
      <c r="P38" s="29">
        <f>P15</f>
        <v>17714491.940000001</v>
      </c>
      <c r="Q38" s="29">
        <f>Q15</f>
        <v>23540401.609999999</v>
      </c>
      <c r="R38" s="28">
        <f>R15</f>
        <v>271555251.60000002</v>
      </c>
    </row>
    <row r="39" spans="1:18" ht="17.25" thickTop="1" thickBot="1" x14ac:dyDescent="0.3">
      <c r="A39" s="18"/>
      <c r="B39" s="12"/>
      <c r="C39" s="12"/>
      <c r="D39" s="12"/>
      <c r="E39" s="17" t="s">
        <v>5</v>
      </c>
      <c r="F39" s="27">
        <f>F37-F38</f>
        <v>618320007.33000004</v>
      </c>
      <c r="G39" s="27">
        <f>G37-G38</f>
        <v>765446003.32000005</v>
      </c>
      <c r="H39" s="27">
        <f>H37-H38</f>
        <v>789525001.00999999</v>
      </c>
      <c r="I39" s="27">
        <f>I37-I38</f>
        <v>874988366.16000009</v>
      </c>
      <c r="J39" s="27">
        <f>J37-J38</f>
        <v>932391717.3599999</v>
      </c>
      <c r="K39" s="27">
        <f>K37-K38</f>
        <v>879581826.04999995</v>
      </c>
      <c r="L39" s="27">
        <f>L37-L38</f>
        <v>884706436.18000019</v>
      </c>
      <c r="M39" s="27">
        <f>M37-M38</f>
        <v>924266233.01999998</v>
      </c>
      <c r="N39" s="27">
        <f>N37-N38</f>
        <v>947156797.63999999</v>
      </c>
      <c r="O39" s="27">
        <f>O37-O38</f>
        <v>923985429.02999997</v>
      </c>
      <c r="P39" s="27">
        <f>P37-P38</f>
        <v>925979234.83999991</v>
      </c>
      <c r="Q39" s="27">
        <f>Q37-Q38</f>
        <v>1551059367.98</v>
      </c>
      <c r="R39" s="26">
        <f>R37-R38</f>
        <v>11017406419.92</v>
      </c>
    </row>
    <row r="40" spans="1:18" ht="16.5" thickTop="1" x14ac:dyDescent="0.25">
      <c r="A40" s="18"/>
      <c r="B40" s="12"/>
      <c r="C40" s="12"/>
      <c r="D40" s="12"/>
      <c r="E40" s="12"/>
      <c r="F40" s="25"/>
      <c r="G40" s="12"/>
      <c r="H40" s="12"/>
      <c r="I40" s="12"/>
      <c r="J40" s="12"/>
      <c r="K40" s="12"/>
      <c r="L40" s="24"/>
      <c r="M40" s="12"/>
      <c r="N40" s="12"/>
      <c r="O40" s="12"/>
      <c r="P40" s="12"/>
      <c r="Q40" s="12"/>
      <c r="R40" s="11"/>
    </row>
    <row r="41" spans="1:18" ht="15.75" x14ac:dyDescent="0.25">
      <c r="A41" s="18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24"/>
      <c r="M41" s="12"/>
      <c r="N41" s="12"/>
      <c r="O41" s="12"/>
      <c r="P41" s="12"/>
      <c r="Q41" s="12"/>
      <c r="R41" s="11"/>
    </row>
    <row r="42" spans="1:18" ht="15.75" x14ac:dyDescent="0.25">
      <c r="A42" s="10"/>
      <c r="B42" s="2"/>
      <c r="C42" s="2"/>
      <c r="D42" s="2"/>
      <c r="E42" s="2"/>
      <c r="F42" s="3"/>
      <c r="G42" s="2"/>
      <c r="H42" s="2"/>
      <c r="I42" s="2"/>
      <c r="J42" s="2"/>
      <c r="K42" s="2"/>
      <c r="L42" s="23"/>
      <c r="M42" s="2"/>
      <c r="N42" s="2"/>
      <c r="O42" s="2"/>
      <c r="P42" s="2"/>
      <c r="Q42" s="2"/>
      <c r="R42" s="1"/>
    </row>
    <row r="43" spans="1:18" ht="15.75" x14ac:dyDescent="0.25">
      <c r="A43" s="22" t="s">
        <v>4</v>
      </c>
      <c r="B43" s="21"/>
      <c r="C43" s="21"/>
      <c r="D43" s="21"/>
      <c r="E43" s="20" t="s">
        <v>3</v>
      </c>
      <c r="F43" s="19">
        <f>F39/F14</f>
        <v>0.37913078023813573</v>
      </c>
      <c r="G43" s="19">
        <f>G39/G14</f>
        <v>0.55739550842908236</v>
      </c>
      <c r="H43" s="19">
        <f>H39/H14</f>
        <v>0.61245292407018526</v>
      </c>
      <c r="I43" s="19">
        <f>I39/I14</f>
        <v>0.67959674544292603</v>
      </c>
      <c r="J43" s="19">
        <f>J39/J14</f>
        <v>0.76349026208988791</v>
      </c>
      <c r="K43" s="19">
        <f>K39/K14</f>
        <v>0.88657683822984523</v>
      </c>
      <c r="L43" s="19">
        <f>L39/L14</f>
        <v>0.60273311424990228</v>
      </c>
      <c r="M43" s="19">
        <f>M39/M14</f>
        <v>0.7975727727503843</v>
      </c>
      <c r="N43" s="19">
        <f>N39/N14</f>
        <v>0.65399656446875454</v>
      </c>
      <c r="O43" s="19">
        <f>O39/O14</f>
        <v>0.83081566717231647</v>
      </c>
      <c r="P43" s="19">
        <f>P39/P14</f>
        <v>0.76730449040785198</v>
      </c>
      <c r="Q43" s="19">
        <f>Q39/Q14</f>
        <v>1.0605858409822078</v>
      </c>
      <c r="R43" s="19">
        <f>R39/R14</f>
        <v>0.70396818309133835</v>
      </c>
    </row>
    <row r="44" spans="1:18" ht="15.75" x14ac:dyDescent="0.25">
      <c r="A44" s="18"/>
      <c r="B44" s="12"/>
      <c r="C44" s="12"/>
      <c r="D44" s="12"/>
      <c r="E44" s="17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5"/>
    </row>
    <row r="45" spans="1:18" ht="15.75" x14ac:dyDescent="0.25">
      <c r="A45" s="14" t="s">
        <v>2</v>
      </c>
      <c r="B45" s="12"/>
      <c r="C45" s="12"/>
      <c r="D45" s="12"/>
      <c r="E45" s="17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5"/>
    </row>
    <row r="46" spans="1:18" ht="16.5" thickBot="1" x14ac:dyDescent="0.3">
      <c r="A46" s="14"/>
      <c r="B46" s="13"/>
      <c r="C46" s="13"/>
      <c r="D46" s="13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1"/>
    </row>
    <row r="47" spans="1:18" ht="15.75" x14ac:dyDescent="0.25">
      <c r="A47" s="10"/>
      <c r="B47" s="2"/>
      <c r="C47" s="2"/>
      <c r="D47" s="9">
        <f>E47/R29</f>
        <v>0.98636055243301868</v>
      </c>
      <c r="E47" s="8">
        <f>SUM(R22:R26)</f>
        <v>15712044258.709999</v>
      </c>
      <c r="F47" s="7" t="s">
        <v>1</v>
      </c>
      <c r="G47" s="2"/>
      <c r="H47" s="6">
        <f>I47/R29</f>
        <v>1.3639447566981329E-2</v>
      </c>
      <c r="I47" s="5">
        <f>SUM(R27:R27)</f>
        <v>217267005.77000001</v>
      </c>
      <c r="J47" s="4" t="s">
        <v>0</v>
      </c>
      <c r="K47" s="2"/>
      <c r="L47" s="2"/>
      <c r="M47" s="2"/>
      <c r="N47" s="2"/>
      <c r="O47" s="2"/>
      <c r="P47" s="3"/>
      <c r="Q47" s="2"/>
      <c r="R47" s="1"/>
    </row>
  </sheetData>
  <mergeCells count="2">
    <mergeCell ref="B14:E14"/>
    <mergeCell ref="B18:E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msaiani</dc:creator>
  <cp:lastModifiedBy>msaiani</cp:lastModifiedBy>
  <dcterms:created xsi:type="dcterms:W3CDTF">2018-10-30T13:58:45Z</dcterms:created>
  <dcterms:modified xsi:type="dcterms:W3CDTF">2018-10-30T13:58:54Z</dcterms:modified>
</cp:coreProperties>
</file>