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5F8E452A-5696-4E6A-896C-4409B5A4C157}" xr6:coauthVersionLast="31" xr6:coauthVersionMax="31" xr10:uidLastSave="{00000000-0000-0000-0000-000000000000}"/>
  <bookViews>
    <workbookView xWindow="0" yWindow="0" windowWidth="28800" windowHeight="12810" xr2:uid="{FBAD012D-DCE7-43A9-BDC5-9E0EF8BEDF6C}"/>
  </bookViews>
  <sheets>
    <sheet name="2013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F14" i="1"/>
  <c r="F37" i="1" s="1"/>
  <c r="G36" i="1" s="1"/>
  <c r="G14" i="1"/>
  <c r="H14" i="1"/>
  <c r="I14" i="1"/>
  <c r="J14" i="1"/>
  <c r="K14" i="1"/>
  <c r="L14" i="1"/>
  <c r="M14" i="1"/>
  <c r="N14" i="1"/>
  <c r="O14" i="1"/>
  <c r="P14" i="1"/>
  <c r="Q14" i="1"/>
  <c r="R14" i="1"/>
  <c r="R15" i="1"/>
  <c r="R16" i="1"/>
  <c r="F17" i="1"/>
  <c r="G17" i="1"/>
  <c r="G18" i="1" s="1"/>
  <c r="R18" i="1" s="1"/>
  <c r="R37" i="1" s="1"/>
  <c r="H17" i="1"/>
  <c r="I17" i="1"/>
  <c r="J17" i="1"/>
  <c r="K17" i="1"/>
  <c r="K18" i="1" s="1"/>
  <c r="L17" i="1"/>
  <c r="M17" i="1"/>
  <c r="N17" i="1"/>
  <c r="O17" i="1"/>
  <c r="O18" i="1" s="1"/>
  <c r="P17" i="1"/>
  <c r="Q17" i="1"/>
  <c r="F18" i="1"/>
  <c r="H18" i="1"/>
  <c r="I18" i="1"/>
  <c r="J18" i="1"/>
  <c r="L18" i="1"/>
  <c r="M18" i="1"/>
  <c r="N18" i="1"/>
  <c r="P18" i="1"/>
  <c r="Q18" i="1"/>
  <c r="R22" i="1"/>
  <c r="R23" i="1"/>
  <c r="R24" i="1"/>
  <c r="R25" i="1"/>
  <c r="R34" i="1" s="1"/>
  <c r="R26" i="1"/>
  <c r="R27" i="1"/>
  <c r="R28" i="1"/>
  <c r="R29" i="1"/>
  <c r="F34" i="1"/>
  <c r="G34" i="1"/>
  <c r="H34" i="1"/>
  <c r="I34" i="1"/>
  <c r="J34" i="1"/>
  <c r="K34" i="1"/>
  <c r="L34" i="1"/>
  <c r="M34" i="1"/>
  <c r="N34" i="1"/>
  <c r="O34" i="1"/>
  <c r="P34" i="1"/>
  <c r="Q34" i="1"/>
  <c r="F42" i="1"/>
  <c r="G42" i="1"/>
  <c r="H42" i="1"/>
  <c r="H44" i="1" s="1"/>
  <c r="H48" i="1" s="1"/>
  <c r="I42" i="1"/>
  <c r="J42" i="1"/>
  <c r="K42" i="1"/>
  <c r="L42" i="1"/>
  <c r="L44" i="1" s="1"/>
  <c r="L48" i="1" s="1"/>
  <c r="M42" i="1"/>
  <c r="N42" i="1"/>
  <c r="O42" i="1"/>
  <c r="P42" i="1"/>
  <c r="P44" i="1" s="1"/>
  <c r="P48" i="1" s="1"/>
  <c r="Q42" i="1"/>
  <c r="R42" i="1"/>
  <c r="F43" i="1"/>
  <c r="G43" i="1"/>
  <c r="G44" i="1" s="1"/>
  <c r="G48" i="1" s="1"/>
  <c r="H43" i="1"/>
  <c r="I43" i="1"/>
  <c r="J43" i="1"/>
  <c r="K43" i="1"/>
  <c r="K44" i="1" s="1"/>
  <c r="K48" i="1" s="1"/>
  <c r="L43" i="1"/>
  <c r="M43" i="1"/>
  <c r="N43" i="1"/>
  <c r="O43" i="1"/>
  <c r="O44" i="1" s="1"/>
  <c r="O48" i="1" s="1"/>
  <c r="P43" i="1"/>
  <c r="Q43" i="1"/>
  <c r="R43" i="1"/>
  <c r="F44" i="1"/>
  <c r="F48" i="1" s="1"/>
  <c r="I44" i="1"/>
  <c r="J44" i="1"/>
  <c r="J48" i="1" s="1"/>
  <c r="M44" i="1"/>
  <c r="N44" i="1"/>
  <c r="N48" i="1" s="1"/>
  <c r="Q44" i="1"/>
  <c r="R44" i="1"/>
  <c r="R48" i="1" s="1"/>
  <c r="I48" i="1"/>
  <c r="M48" i="1"/>
  <c r="Q48" i="1"/>
  <c r="R17" i="1" l="1"/>
  <c r="G37" i="1"/>
  <c r="H36" i="1" s="1"/>
  <c r="H37" i="1" s="1"/>
  <c r="I36" i="1" s="1"/>
  <c r="I37" i="1" s="1"/>
  <c r="J36" i="1" s="1"/>
  <c r="J37" i="1" s="1"/>
  <c r="K36" i="1" s="1"/>
  <c r="K37" i="1" s="1"/>
  <c r="L36" i="1" s="1"/>
  <c r="L37" i="1" s="1"/>
  <c r="M36" i="1" s="1"/>
  <c r="M37" i="1" s="1"/>
  <c r="N36" i="1" s="1"/>
  <c r="N37" i="1" s="1"/>
  <c r="O36" i="1" s="1"/>
  <c r="O37" i="1" s="1"/>
  <c r="P36" i="1" s="1"/>
  <c r="P37" i="1" s="1"/>
  <c r="Q36" i="1" s="1"/>
  <c r="Q37" i="1" s="1"/>
</calcChain>
</file>

<file path=xl/sharedStrings.xml><?xml version="1.0" encoding="utf-8"?>
<sst xmlns="http://schemas.openxmlformats.org/spreadsheetml/2006/main" count="76" uniqueCount="51">
  <si>
    <t>(*) Obs.: (SIGEO, atualizado até 15/01/14).</t>
  </si>
  <si>
    <t>(B)/(A)</t>
  </si>
  <si>
    <t>IV - APLICAÇÃO</t>
  </si>
  <si>
    <t>(B)</t>
  </si>
  <si>
    <t>(-) Desp. com Pessoal (Reembolsada)QM</t>
  </si>
  <si>
    <t>(+) Profs.do Mag. em atividade no Ens. Bás.</t>
  </si>
  <si>
    <t xml:space="preserve">    DO MAGISTÉRIO EM ATIVIDADE NO ENSINO BÁSICO:</t>
  </si>
  <si>
    <t>III - APLICAÇÃO DE RECURSOS DO FUNDEB NA REMUNERAÇÃO DOS PROFISSIONAIS</t>
  </si>
  <si>
    <t>SALDO FINAL  (I -II)</t>
  </si>
  <si>
    <t>SALDO INICIAL</t>
  </si>
  <si>
    <t>Gasto Efetivo vinculado ao FUNDEB</t>
  </si>
  <si>
    <t xml:space="preserve">(=)           </t>
  </si>
  <si>
    <t>Provisão Materiais Apoio Pedag.-Ens.Méd.</t>
  </si>
  <si>
    <t>Manutenção da Rede de Ens. Fundamental</t>
  </si>
  <si>
    <t>Ler e Escrever</t>
  </si>
  <si>
    <t>Obrig. Trib. Contrib - PIS/PASEP</t>
  </si>
  <si>
    <t>Insuf. Financ., Obrig. Patr. e Vencimentos</t>
  </si>
  <si>
    <t>Centro Paula Souza</t>
  </si>
  <si>
    <t>Profs.do Mag. em ativ. Ens.Período Integral</t>
  </si>
  <si>
    <t>Demais Servidores do Ensino Médio</t>
  </si>
  <si>
    <t>Demais Servidores do Ens. Fund.</t>
  </si>
  <si>
    <t>Profs.do Mag. em atividade no Ens. Méd.</t>
  </si>
  <si>
    <t>Profs.do Mag. em atividade no Ens.Fund.</t>
  </si>
  <si>
    <t>REALIZADO</t>
  </si>
  <si>
    <t xml:space="preserve">     conforme segue:</t>
  </si>
  <si>
    <t>II - DESPESAS DO FUNDEB: os recursos do Fundo foram  utilizados nas Despesas,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</si>
  <si>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</si>
  <si>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</si>
  <si>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</si>
  <si>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</si>
  <si>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</si>
  <si>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</si>
  <si>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</si>
  <si>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</si>
  <si>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</si>
  <si>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</si>
  <si>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</si>
  <si>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</si>
  <si>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</si>
  <si>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</si>
  <si>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</si>
  <si>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</si>
  <si>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</si>
  <si>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</si>
  <si>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</si>
  <si>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</si>
  <si>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</si>
  <si>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</si>
  <si>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 - RECEITA DO FUNDEB:</t>
  </si>
  <si>
    <t>ANEXO EXPLICATIVO</t>
  </si>
  <si>
    <t>RESUMO DA APLICAÇÃO DOS RECURSOS DO FUNDEB - EXERCÍCIO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</si>
</sst>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/>
    <xf numFmtId="0" fontId="3" fillId="0" borderId="0" xfId="0" applyFont="1" applyBorder="1"/>
    <xf numFmtId="49" fontId="2" fillId="0" borderId="0" xfId="0" applyNumberFormat="1" applyFont="1" applyBorder="1" applyAlignment="1"/>
    <xf numFmtId="0" fontId="2" fillId="0" borderId="2" xfId="0" applyFont="1" applyBorder="1"/>
    <xf numFmtId="10" fontId="2" fillId="0" borderId="1" xfId="2" applyNumberFormat="1" applyFont="1" applyBorder="1"/>
    <xf numFmtId="10" fontId="2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10" fontId="2" fillId="2" borderId="3" xfId="2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5" xfId="0" applyFont="1" applyBorder="1"/>
    <xf numFmtId="0" fontId="4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2" fillId="0" borderId="9" xfId="1" applyFont="1" applyBorder="1"/>
    <xf numFmtId="164" fontId="3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2" fillId="2" borderId="14" xfId="1" applyFont="1" applyFill="1" applyBorder="1"/>
    <xf numFmtId="164" fontId="3" fillId="2" borderId="15" xfId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2" fillId="0" borderId="1" xfId="0" applyNumberFormat="1" applyFont="1" applyBorder="1"/>
    <xf numFmtId="164" fontId="3" fillId="0" borderId="0" xfId="0" applyNumberFormat="1" applyFont="1" applyBorder="1"/>
    <xf numFmtId="164" fontId="2" fillId="0" borderId="16" xfId="0" applyNumberFormat="1" applyFont="1" applyBorder="1"/>
    <xf numFmtId="164" fontId="3" fillId="0" borderId="17" xfId="0" applyNumberFormat="1" applyFont="1" applyBorder="1"/>
    <xf numFmtId="0" fontId="3" fillId="0" borderId="17" xfId="0" applyFont="1" applyBorder="1"/>
    <xf numFmtId="164" fontId="3" fillId="0" borderId="17" xfId="1" applyFont="1" applyBorder="1"/>
    <xf numFmtId="0" fontId="2" fillId="0" borderId="18" xfId="0" applyFont="1" applyBorder="1"/>
    <xf numFmtId="164" fontId="2" fillId="0" borderId="4" xfId="0" applyNumberFormat="1" applyFont="1" applyBorder="1"/>
    <xf numFmtId="164" fontId="3" fillId="0" borderId="5" xfId="1" applyFont="1" applyBorder="1"/>
    <xf numFmtId="164" fontId="2" fillId="0" borderId="14" xfId="1" applyFont="1" applyBorder="1"/>
    <xf numFmtId="164" fontId="2" fillId="0" borderId="15" xfId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0" xfId="1" applyFont="1" applyBorder="1"/>
    <xf numFmtId="164" fontId="2" fillId="3" borderId="7" xfId="1" applyFont="1" applyFill="1" applyBorder="1"/>
    <xf numFmtId="164" fontId="2" fillId="3" borderId="19" xfId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164" fontId="2" fillId="0" borderId="23" xfId="0" applyNumberFormat="1" applyFont="1" applyBorder="1"/>
    <xf numFmtId="164" fontId="3" fillId="0" borderId="21" xfId="1" applyFont="1" applyBorder="1"/>
    <xf numFmtId="164" fontId="3" fillId="0" borderId="24" xfId="1" applyFont="1" applyBorder="1"/>
    <xf numFmtId="164" fontId="4" fillId="0" borderId="21" xfId="1" applyFont="1" applyBorder="1"/>
    <xf numFmtId="0" fontId="3" fillId="0" borderId="21" xfId="0" applyFont="1" applyBorder="1"/>
    <xf numFmtId="164" fontId="2" fillId="4" borderId="25" xfId="1" applyFont="1" applyFill="1" applyBorder="1"/>
    <xf numFmtId="164" fontId="2" fillId="4" borderId="26" xfId="1" applyFont="1" applyFill="1" applyBorder="1"/>
    <xf numFmtId="164" fontId="5" fillId="4" borderId="26" xfId="1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164" fontId="2" fillId="4" borderId="27" xfId="0" applyNumberFormat="1" applyFont="1" applyFill="1" applyBorder="1"/>
    <xf numFmtId="164" fontId="2" fillId="5" borderId="27" xfId="0" applyNumberFormat="1" applyFont="1" applyFill="1" applyBorder="1"/>
    <xf numFmtId="164" fontId="2" fillId="5" borderId="26" xfId="1" applyFont="1" applyFill="1" applyBorder="1"/>
    <xf numFmtId="39" fontId="2" fillId="5" borderId="26" xfId="1" applyNumberFormat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164" fontId="2" fillId="2" borderId="27" xfId="0" applyNumberFormat="1" applyFont="1" applyFill="1" applyBorder="1"/>
    <xf numFmtId="164" fontId="2" fillId="2" borderId="26" xfId="1" applyFont="1" applyFill="1" applyBorder="1"/>
    <xf numFmtId="39" fontId="2" fillId="2" borderId="26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1" applyFont="1" applyBorder="1"/>
    <xf numFmtId="165" fontId="3" fillId="0" borderId="0" xfId="0" applyNumberFormat="1" applyFont="1" applyBorder="1"/>
    <xf numFmtId="2" fontId="3" fillId="0" borderId="0" xfId="0" applyNumberFormat="1" applyFont="1" applyBorder="1"/>
    <xf numFmtId="10" fontId="3" fillId="0" borderId="17" xfId="2" applyNumberFormat="1" applyFont="1" applyBorder="1"/>
    <xf numFmtId="164" fontId="2" fillId="3" borderId="28" xfId="0" applyNumberFormat="1" applyFont="1" applyFill="1" applyBorder="1"/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4" fontId="2" fillId="6" borderId="7" xfId="0" applyNumberFormat="1" applyFont="1" applyFill="1" applyBorder="1"/>
    <xf numFmtId="164" fontId="2" fillId="6" borderId="28" xfId="0" applyNumberFormat="1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3" fillId="6" borderId="8" xfId="0" applyFont="1" applyFill="1" applyBorder="1"/>
    <xf numFmtId="164" fontId="2" fillId="6" borderId="31" xfId="1" applyFont="1" applyFill="1" applyBorder="1"/>
    <xf numFmtId="164" fontId="2" fillId="6" borderId="32" xfId="1" applyFont="1" applyFill="1" applyBorder="1"/>
    <xf numFmtId="0" fontId="3" fillId="6" borderId="33" xfId="0" applyFont="1" applyFill="1" applyBorder="1"/>
    <xf numFmtId="0" fontId="3" fillId="6" borderId="34" xfId="0" applyFont="1" applyFill="1" applyBorder="1"/>
    <xf numFmtId="164" fontId="2" fillId="6" borderId="35" xfId="1" applyFont="1" applyFill="1" applyBorder="1"/>
    <xf numFmtId="164" fontId="2" fillId="6" borderId="36" xfId="1" applyFont="1" applyFill="1" applyBorder="1"/>
    <xf numFmtId="0" fontId="3" fillId="6" borderId="0" xfId="0" applyFont="1" applyFill="1" applyBorder="1"/>
    <xf numFmtId="0" fontId="3" fillId="6" borderId="37" xfId="0" applyFont="1" applyFill="1" applyBorder="1"/>
    <xf numFmtId="164" fontId="2" fillId="0" borderId="7" xfId="1" applyFont="1" applyBorder="1"/>
    <xf numFmtId="164" fontId="2" fillId="0" borderId="28" xfId="1" applyFont="1" applyBorder="1"/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6" fillId="0" borderId="31" xfId="1" applyFont="1" applyBorder="1"/>
    <xf numFmtId="164" fontId="6" fillId="0" borderId="32" xfId="1" applyFont="1" applyBorder="1"/>
    <xf numFmtId="164" fontId="3" fillId="0" borderId="32" xfId="1" applyFont="1" applyBorder="1"/>
    <xf numFmtId="0" fontId="3" fillId="0" borderId="38" xfId="0" applyFont="1" applyBorder="1"/>
    <xf numFmtId="0" fontId="3" fillId="0" borderId="39" xfId="0" applyFont="1" applyBorder="1"/>
    <xf numFmtId="164" fontId="2" fillId="0" borderId="25" xfId="1" applyFont="1" applyBorder="1"/>
    <xf numFmtId="164" fontId="2" fillId="0" borderId="26" xfId="1" applyFont="1" applyBorder="1"/>
    <xf numFmtId="0" fontId="3" fillId="0" borderId="2" xfId="0" quotePrefix="1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6" xfId="0" applyFont="1" applyBorder="1"/>
    <xf numFmtId="0" fontId="7" fillId="0" borderId="0" xfId="0" applyFont="1" applyBorder="1"/>
    <xf numFmtId="0" fontId="2" fillId="0" borderId="0" xfId="0" applyFont="1" applyBorder="1"/>
    <xf numFmtId="0" fontId="3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028BF362-AF72-420E-B031-3D51A836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0991-0B1D-4F1D-A7E0-2C6E9FCDD60B}">
  <dimension ref="A1:R51"/>
  <sheetViews>
    <sheetView tabSelected="1" topLeftCell="A4" zoomScale="70" zoomScaleNormal="70" workbookViewId="0">
      <selection activeCell="F48" sqref="F48"/>
    </sheetView>
  </sheetViews>
  <sheetFormatPr defaultRowHeight="15" x14ac:dyDescent="0.25"/>
  <cols>
    <col min="1" max="1" width="6.28515625" customWidth="1"/>
    <col min="2" max="2" width="3.85546875" customWidth="1"/>
    <col min="3" max="3" width="11.5703125" customWidth="1"/>
    <col min="4" max="4" width="10" customWidth="1"/>
    <col min="5" max="5" width="20.28515625" customWidth="1"/>
    <col min="6" max="6" width="21.28515625" customWidth="1"/>
    <col min="7" max="7" width="20.5703125" customWidth="1"/>
    <col min="8" max="9" width="20.28515625" customWidth="1"/>
    <col min="10" max="10" width="20.7109375" customWidth="1"/>
    <col min="11" max="11" width="21.7109375" customWidth="1"/>
    <col min="12" max="12" width="22.140625" customWidth="1"/>
    <col min="13" max="14" width="20.85546875" customWidth="1"/>
    <col min="15" max="16" width="20.5703125" customWidth="1"/>
    <col min="17" max="17" width="20.140625" customWidth="1"/>
    <col min="18" max="18" width="22" customWidth="1"/>
  </cols>
  <sheetData>
    <row r="1" spans="1:18" ht="15.75" x14ac:dyDescent="0.25">
      <c r="A1" s="11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08"/>
    </row>
    <row r="2" spans="1:18" ht="15.75" x14ac:dyDescent="0.2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spans="1:18" ht="20.25" x14ac:dyDescent="0.3">
      <c r="A3" s="4"/>
      <c r="B3" s="2"/>
      <c r="C3" s="110"/>
      <c r="D3" s="109" t="s">
        <v>50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ht="20.25" x14ac:dyDescent="0.3">
      <c r="A4" s="4"/>
      <c r="B4" s="2"/>
      <c r="C4" s="110"/>
      <c r="D4" s="109" t="s">
        <v>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2"/>
      <c r="Q4" s="33"/>
      <c r="R4" s="1"/>
    </row>
    <row r="5" spans="1:18" ht="15.75" x14ac:dyDescent="0.2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15.75" x14ac:dyDescent="0.25">
      <c r="A6" s="8"/>
      <c r="B6" s="2"/>
      <c r="C6" s="2"/>
      <c r="D6" s="2"/>
      <c r="E6" s="2"/>
      <c r="F6" s="33"/>
      <c r="G6" s="2"/>
      <c r="H6" s="2"/>
      <c r="I6" s="2"/>
      <c r="J6" s="2"/>
      <c r="K6" s="2"/>
      <c r="L6" s="33"/>
      <c r="M6" s="2"/>
      <c r="N6" s="2"/>
      <c r="O6" s="2"/>
      <c r="P6" s="2"/>
      <c r="Q6" s="2"/>
      <c r="R6" s="32"/>
    </row>
    <row r="7" spans="1:18" ht="15.75" x14ac:dyDescent="0.25">
      <c r="A7" s="8"/>
      <c r="B7" s="2"/>
      <c r="C7" s="2"/>
      <c r="D7" s="2"/>
      <c r="E7" s="2"/>
      <c r="F7" s="33"/>
      <c r="G7" s="2"/>
      <c r="H7" s="2"/>
      <c r="I7" s="2"/>
      <c r="J7" s="2"/>
      <c r="K7" s="2"/>
      <c r="L7" s="33"/>
      <c r="M7" s="33"/>
      <c r="N7" s="2"/>
      <c r="O7" s="2"/>
      <c r="P7" s="2"/>
      <c r="Q7" s="2"/>
      <c r="R7" s="1"/>
    </row>
    <row r="8" spans="1:18" ht="15.75" x14ac:dyDescent="0.25">
      <c r="A8" s="38" t="s">
        <v>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08"/>
    </row>
    <row r="9" spans="1:18" ht="15.75" x14ac:dyDescent="0.25">
      <c r="A9" s="8"/>
      <c r="B9" s="2"/>
      <c r="C9" s="2"/>
      <c r="D9" s="2"/>
      <c r="E9" s="2"/>
      <c r="F9" s="71" t="s">
        <v>23</v>
      </c>
      <c r="G9" s="71" t="s">
        <v>23</v>
      </c>
      <c r="H9" s="71" t="s">
        <v>23</v>
      </c>
      <c r="I9" s="71" t="s">
        <v>23</v>
      </c>
      <c r="J9" s="71" t="s">
        <v>23</v>
      </c>
      <c r="K9" s="71" t="s">
        <v>23</v>
      </c>
      <c r="L9" s="71" t="s">
        <v>23</v>
      </c>
      <c r="M9" s="71" t="s">
        <v>23</v>
      </c>
      <c r="N9" s="71" t="s">
        <v>23</v>
      </c>
      <c r="O9" s="71" t="s">
        <v>23</v>
      </c>
      <c r="P9" s="71" t="s">
        <v>23</v>
      </c>
      <c r="Q9" s="71" t="s">
        <v>23</v>
      </c>
      <c r="R9" s="70" t="s">
        <v>23</v>
      </c>
    </row>
    <row r="10" spans="1:18" ht="15.75" x14ac:dyDescent="0.25">
      <c r="A10" s="8"/>
      <c r="B10" s="2"/>
      <c r="C10" s="2"/>
      <c r="D10" s="2"/>
      <c r="E10" s="2"/>
      <c r="F10" s="107" t="s">
        <v>47</v>
      </c>
      <c r="G10" s="107" t="s">
        <v>46</v>
      </c>
      <c r="H10" s="107" t="s">
        <v>45</v>
      </c>
      <c r="I10" s="107" t="s">
        <v>44</v>
      </c>
      <c r="J10" s="107" t="s">
        <v>43</v>
      </c>
      <c r="K10" s="107" t="s">
        <v>42</v>
      </c>
      <c r="L10" s="107" t="s">
        <v>41</v>
      </c>
      <c r="M10" s="107" t="s">
        <v>40</v>
      </c>
      <c r="N10" s="107" t="s">
        <v>39</v>
      </c>
      <c r="O10" s="107" t="s">
        <v>38</v>
      </c>
      <c r="P10" s="107" t="s">
        <v>37</v>
      </c>
      <c r="Q10" s="107" t="s">
        <v>36</v>
      </c>
      <c r="R10" s="106" t="s">
        <v>35</v>
      </c>
    </row>
    <row r="11" spans="1:18" ht="15.75" x14ac:dyDescent="0.25">
      <c r="A11" s="105" t="s">
        <v>34</v>
      </c>
      <c r="B11" s="26" t="s">
        <v>33</v>
      </c>
      <c r="C11" s="25"/>
      <c r="D11" s="25"/>
      <c r="E11" s="25"/>
      <c r="F11" s="104">
        <v>1627523902.1099999</v>
      </c>
      <c r="G11" s="104">
        <v>1260867850.95</v>
      </c>
      <c r="H11" s="104">
        <v>1223101175.75</v>
      </c>
      <c r="I11" s="104">
        <v>1372730180.9200001</v>
      </c>
      <c r="J11" s="104">
        <v>1069169621.79</v>
      </c>
      <c r="K11" s="104">
        <v>1479760527.0677745</v>
      </c>
      <c r="L11" s="104">
        <v>1337142500.52</v>
      </c>
      <c r="M11" s="104">
        <v>1047263900.79</v>
      </c>
      <c r="N11" s="104">
        <v>1217390514.6300001</v>
      </c>
      <c r="O11" s="104">
        <v>1318235250.29</v>
      </c>
      <c r="P11" s="104">
        <v>1139880436.05</v>
      </c>
      <c r="Q11" s="104">
        <v>1474029949.6800001</v>
      </c>
      <c r="R11" s="103">
        <f>SUM(F11:Q11)</f>
        <v>15567095810.547775</v>
      </c>
    </row>
    <row r="12" spans="1:18" ht="15.75" x14ac:dyDescent="0.25">
      <c r="A12" s="8"/>
      <c r="B12" s="26" t="s">
        <v>32</v>
      </c>
      <c r="C12" s="25"/>
      <c r="D12" s="25"/>
      <c r="E12" s="25"/>
      <c r="F12" s="104">
        <v>19515087.620000001</v>
      </c>
      <c r="G12" s="104">
        <v>14720229.82</v>
      </c>
      <c r="H12" s="104">
        <v>17978079.41</v>
      </c>
      <c r="I12" s="104">
        <v>16652259.869999999</v>
      </c>
      <c r="J12" s="104">
        <v>16935655.039999999</v>
      </c>
      <c r="K12" s="104">
        <v>19695290.940000001</v>
      </c>
      <c r="L12" s="104">
        <v>23141465.100000001</v>
      </c>
      <c r="M12" s="104">
        <v>22588805.07</v>
      </c>
      <c r="N12" s="104">
        <v>23588835.73</v>
      </c>
      <c r="O12" s="104">
        <v>26287478.23</v>
      </c>
      <c r="P12" s="104">
        <v>22854445</v>
      </c>
      <c r="Q12" s="104">
        <v>27279930.539999999</v>
      </c>
      <c r="R12" s="103">
        <f>SUM(F12:Q12)</f>
        <v>251237562.36999995</v>
      </c>
    </row>
    <row r="13" spans="1:18" ht="16.5" thickBot="1" x14ac:dyDescent="0.3">
      <c r="A13" s="8"/>
      <c r="B13" s="102" t="s">
        <v>31</v>
      </c>
      <c r="C13" s="101"/>
      <c r="D13" s="101"/>
      <c r="E13" s="101"/>
      <c r="F13" s="99">
        <v>-1938490.02</v>
      </c>
      <c r="G13" s="100">
        <v>0</v>
      </c>
      <c r="H13" s="99">
        <v>-47663.1</v>
      </c>
      <c r="I13" s="99">
        <v>-46235.57</v>
      </c>
      <c r="J13" s="99">
        <v>-51891.48</v>
      </c>
      <c r="K13" s="99">
        <v>-50757.37</v>
      </c>
      <c r="L13" s="99">
        <v>-70250.539999999994</v>
      </c>
      <c r="M13" s="99">
        <v>-63479.62</v>
      </c>
      <c r="N13" s="99">
        <v>-49718.03</v>
      </c>
      <c r="O13" s="99">
        <v>-57794.05</v>
      </c>
      <c r="P13" s="99">
        <v>-62581.66</v>
      </c>
      <c r="Q13" s="99">
        <v>-54114.1</v>
      </c>
      <c r="R13" s="98">
        <f>SUM(F13:Q13)</f>
        <v>-2492975.54</v>
      </c>
    </row>
    <row r="14" spans="1:18" ht="17.25" thickTop="1" thickBot="1" x14ac:dyDescent="0.3">
      <c r="A14" s="8"/>
      <c r="B14" s="97" t="s">
        <v>30</v>
      </c>
      <c r="C14" s="96"/>
      <c r="D14" s="96"/>
      <c r="E14" s="95"/>
      <c r="F14" s="94">
        <f>SUM(F11:F13)</f>
        <v>1645100499.7099998</v>
      </c>
      <c r="G14" s="94">
        <f>SUM(G11:G13)</f>
        <v>1275588080.77</v>
      </c>
      <c r="H14" s="94">
        <f>SUM(H11:H13)</f>
        <v>1241031592.0600002</v>
      </c>
      <c r="I14" s="94">
        <f>SUM(I11:I13)</f>
        <v>1389336205.22</v>
      </c>
      <c r="J14" s="94">
        <f>SUM(J11:J13)</f>
        <v>1086053385.3499999</v>
      </c>
      <c r="K14" s="94">
        <f>SUM(K11:K13)</f>
        <v>1499405060.6377747</v>
      </c>
      <c r="L14" s="94">
        <f>SUM(L11:L13)</f>
        <v>1360213715.0799999</v>
      </c>
      <c r="M14" s="94">
        <f>SUM(M11:M13)</f>
        <v>1069789226.24</v>
      </c>
      <c r="N14" s="94">
        <f>SUM(N11:N13)</f>
        <v>1240929632.3300002</v>
      </c>
      <c r="O14" s="94">
        <f>SUM(O11:O13)</f>
        <v>1344464934.47</v>
      </c>
      <c r="P14" s="94">
        <f>SUM(P11:P13)</f>
        <v>1162672299.3899999</v>
      </c>
      <c r="Q14" s="94">
        <f>SUM(Q11:Q13)</f>
        <v>1501255766.1200001</v>
      </c>
      <c r="R14" s="93">
        <f>SUM(R11:R13)</f>
        <v>15815840397.377775</v>
      </c>
    </row>
    <row r="15" spans="1:18" ht="16.5" thickTop="1" x14ac:dyDescent="0.25">
      <c r="A15" s="8"/>
      <c r="B15" s="92" t="s">
        <v>29</v>
      </c>
      <c r="C15" s="91"/>
      <c r="D15" s="91"/>
      <c r="E15" s="91"/>
      <c r="F15" s="90">
        <v>24199835.620000001</v>
      </c>
      <c r="G15" s="90">
        <v>18760555.620000001</v>
      </c>
      <c r="H15" s="90">
        <v>22869441.93</v>
      </c>
      <c r="I15" s="90">
        <v>28655651.699999999</v>
      </c>
      <c r="J15" s="90">
        <v>17733282.43</v>
      </c>
      <c r="K15" s="90">
        <v>24116037.789999999</v>
      </c>
      <c r="L15" s="90">
        <v>15782162.5</v>
      </c>
      <c r="M15" s="90">
        <v>29819161.390000001</v>
      </c>
      <c r="N15" s="90">
        <v>14034534.51</v>
      </c>
      <c r="O15" s="90">
        <v>24770328.41</v>
      </c>
      <c r="P15" s="90">
        <v>17243699.969999999</v>
      </c>
      <c r="Q15" s="90">
        <v>20806993.57</v>
      </c>
      <c r="R15" s="89">
        <f>SUM(F15:Q15)</f>
        <v>258791685.44</v>
      </c>
    </row>
    <row r="16" spans="1:18" ht="16.5" thickBot="1" x14ac:dyDescent="0.3">
      <c r="A16" s="8"/>
      <c r="B16" s="88" t="s">
        <v>28</v>
      </c>
      <c r="C16" s="87"/>
      <c r="D16" s="87"/>
      <c r="E16" s="87"/>
      <c r="F16" s="86">
        <v>633178.23</v>
      </c>
      <c r="G16" s="86">
        <v>535708.96</v>
      </c>
      <c r="H16" s="86">
        <v>645136</v>
      </c>
      <c r="I16" s="86">
        <v>778320.9</v>
      </c>
      <c r="J16" s="86">
        <v>486918.82</v>
      </c>
      <c r="K16" s="86">
        <v>746780.02</v>
      </c>
      <c r="L16" s="86">
        <v>453906.61</v>
      </c>
      <c r="M16" s="86">
        <v>775272.86</v>
      </c>
      <c r="N16" s="86">
        <v>429195.74</v>
      </c>
      <c r="O16" s="86">
        <v>768734.88</v>
      </c>
      <c r="P16" s="86">
        <v>456555.93</v>
      </c>
      <c r="Q16" s="86">
        <v>591837.14</v>
      </c>
      <c r="R16" s="85">
        <f>SUM(F16:Q16)</f>
        <v>7301546.0899999999</v>
      </c>
    </row>
    <row r="17" spans="1:18" ht="17.25" thickTop="1" thickBot="1" x14ac:dyDescent="0.3">
      <c r="A17" s="8"/>
      <c r="B17" s="84" t="s">
        <v>27</v>
      </c>
      <c r="C17" s="83"/>
      <c r="D17" s="83"/>
      <c r="E17" s="82"/>
      <c r="F17" s="81">
        <f>SUM(F15:F16)</f>
        <v>24833013.850000001</v>
      </c>
      <c r="G17" s="81">
        <f>SUM(G15:G16)</f>
        <v>19296264.580000002</v>
      </c>
      <c r="H17" s="81">
        <f>SUM(H15:H16)</f>
        <v>23514577.93</v>
      </c>
      <c r="I17" s="81">
        <f>SUM(I15:I16)</f>
        <v>29433972.599999998</v>
      </c>
      <c r="J17" s="81">
        <f>SUM(J15:J16)</f>
        <v>18220201.25</v>
      </c>
      <c r="K17" s="81">
        <f>SUM(K15:K16)</f>
        <v>24862817.809999999</v>
      </c>
      <c r="L17" s="81">
        <f>SUM(L15:L16)</f>
        <v>16236069.109999999</v>
      </c>
      <c r="M17" s="81">
        <f>SUM(M15:M16)</f>
        <v>30594434.25</v>
      </c>
      <c r="N17" s="81">
        <f>SUM(N15:N16)</f>
        <v>14463730.25</v>
      </c>
      <c r="O17" s="81">
        <f>SUM(O15:O16)</f>
        <v>25539063.289999999</v>
      </c>
      <c r="P17" s="81">
        <f>SUM(P15:P16)</f>
        <v>17700255.899999999</v>
      </c>
      <c r="Q17" s="81">
        <f>SUM(Q15:Q16)</f>
        <v>21398830.710000001</v>
      </c>
      <c r="R17" s="80">
        <f>SUM(F17:Q17)</f>
        <v>266093231.53</v>
      </c>
    </row>
    <row r="18" spans="1:18" ht="17.25" thickTop="1" thickBot="1" x14ac:dyDescent="0.3">
      <c r="A18" s="17"/>
      <c r="B18" s="79" t="s">
        <v>26</v>
      </c>
      <c r="C18" s="78"/>
      <c r="D18" s="78"/>
      <c r="E18" s="77"/>
      <c r="F18" s="76">
        <f>F11+F12+F13+F17</f>
        <v>1669933513.5599997</v>
      </c>
      <c r="G18" s="76">
        <f>G11+G12+G13+G17</f>
        <v>1294884345.3499999</v>
      </c>
      <c r="H18" s="76">
        <f>H11+H12+H13+H17</f>
        <v>1264546169.9900002</v>
      </c>
      <c r="I18" s="76">
        <f>I11+I12+I13+I17</f>
        <v>1418770177.8199999</v>
      </c>
      <c r="J18" s="76">
        <f>J11+J12+J13+J17</f>
        <v>1104273586.5999999</v>
      </c>
      <c r="K18" s="76">
        <f>K11+K12+K13+K17</f>
        <v>1524267878.4477746</v>
      </c>
      <c r="L18" s="76">
        <f>L11+L12+L13+L17</f>
        <v>1376449784.1899998</v>
      </c>
      <c r="M18" s="76">
        <f>M11+M12+M13+M17</f>
        <v>1100383660.49</v>
      </c>
      <c r="N18" s="76">
        <f>N11+N12+N13+N17</f>
        <v>1255393362.5800002</v>
      </c>
      <c r="O18" s="76">
        <f>O11+O12+O13+O17</f>
        <v>1370003997.76</v>
      </c>
      <c r="P18" s="76">
        <f>P11+P12+P13+P17</f>
        <v>1180372555.29</v>
      </c>
      <c r="Q18" s="76">
        <f>Q11+Q12+Q13+Q17</f>
        <v>1522654596.8300002</v>
      </c>
      <c r="R18" s="20">
        <f>SUM(F18:Q18)</f>
        <v>16081933628.907774</v>
      </c>
    </row>
    <row r="19" spans="1:18" ht="16.5" thickTop="1" x14ac:dyDescent="0.25">
      <c r="A19" s="38" t="s">
        <v>25</v>
      </c>
      <c r="B19" s="36"/>
      <c r="C19" s="36"/>
      <c r="D19" s="36"/>
      <c r="E19" s="36"/>
      <c r="F19" s="36"/>
      <c r="G19" s="36"/>
      <c r="H19" s="36"/>
      <c r="I19" s="36"/>
      <c r="J19" s="36"/>
      <c r="K19" s="75"/>
      <c r="L19" s="35"/>
      <c r="M19" s="36"/>
      <c r="N19" s="36"/>
      <c r="O19" s="36"/>
      <c r="P19" s="36"/>
      <c r="Q19" s="36"/>
      <c r="R19" s="34"/>
    </row>
    <row r="20" spans="1:18" ht="15.75" x14ac:dyDescent="0.25">
      <c r="A20" s="4" t="s">
        <v>24</v>
      </c>
      <c r="B20" s="2"/>
      <c r="C20" s="2"/>
      <c r="D20" s="2"/>
      <c r="E20" s="2"/>
      <c r="F20" s="33"/>
      <c r="G20" s="2"/>
      <c r="H20" s="2"/>
      <c r="I20" s="74"/>
      <c r="J20" s="73"/>
      <c r="K20" s="72"/>
      <c r="L20" s="33"/>
      <c r="M20" s="33"/>
      <c r="N20" s="33"/>
      <c r="O20" s="33"/>
      <c r="P20" s="71"/>
      <c r="Q20" s="2"/>
      <c r="R20" s="32"/>
    </row>
    <row r="21" spans="1:18" ht="15.75" x14ac:dyDescent="0.25">
      <c r="A21" s="8"/>
      <c r="B21" s="2"/>
      <c r="C21" s="2"/>
      <c r="D21" s="2"/>
      <c r="E21" s="2"/>
      <c r="F21" s="71" t="s">
        <v>23</v>
      </c>
      <c r="G21" s="71" t="s">
        <v>23</v>
      </c>
      <c r="H21" s="71" t="s">
        <v>23</v>
      </c>
      <c r="I21" s="71" t="s">
        <v>23</v>
      </c>
      <c r="J21" s="71" t="s">
        <v>23</v>
      </c>
      <c r="K21" s="71" t="s">
        <v>23</v>
      </c>
      <c r="L21" s="71" t="s">
        <v>23</v>
      </c>
      <c r="M21" s="71" t="s">
        <v>23</v>
      </c>
      <c r="N21" s="71" t="s">
        <v>23</v>
      </c>
      <c r="O21" s="71" t="s">
        <v>23</v>
      </c>
      <c r="P21" s="71" t="s">
        <v>23</v>
      </c>
      <c r="Q21" s="71" t="s">
        <v>23</v>
      </c>
      <c r="R21" s="70" t="s">
        <v>23</v>
      </c>
    </row>
    <row r="22" spans="1:18" ht="15.75" x14ac:dyDescent="0.25">
      <c r="A22" s="8">
        <v>5161</v>
      </c>
      <c r="B22" s="31" t="s">
        <v>22</v>
      </c>
      <c r="C22" s="30"/>
      <c r="D22" s="30"/>
      <c r="E22" s="30"/>
      <c r="F22" s="68">
        <v>351471296.93000001</v>
      </c>
      <c r="G22" s="68">
        <v>333058285.00999999</v>
      </c>
      <c r="H22" s="68">
        <v>344945902.45999998</v>
      </c>
      <c r="I22" s="68">
        <v>497358116.29000002</v>
      </c>
      <c r="J22" s="69">
        <v>493581490.16000003</v>
      </c>
      <c r="K22" s="69">
        <v>532671953.13</v>
      </c>
      <c r="L22" s="69">
        <v>547199798.66999996</v>
      </c>
      <c r="M22" s="69">
        <v>527759701.47000003</v>
      </c>
      <c r="N22" s="69">
        <v>544181801.87</v>
      </c>
      <c r="O22" s="69">
        <v>549158904.37</v>
      </c>
      <c r="P22" s="69">
        <v>554340818.13</v>
      </c>
      <c r="Q22" s="68">
        <v>1416885904.73</v>
      </c>
      <c r="R22" s="67">
        <f>SUM(F22:Q22)</f>
        <v>6692613973.2199993</v>
      </c>
    </row>
    <row r="23" spans="1:18" ht="15.75" x14ac:dyDescent="0.25">
      <c r="A23" s="8">
        <v>5757</v>
      </c>
      <c r="B23" s="31" t="s">
        <v>21</v>
      </c>
      <c r="C23" s="30"/>
      <c r="D23" s="30"/>
      <c r="E23" s="30"/>
      <c r="F23" s="68">
        <v>171244154.75999999</v>
      </c>
      <c r="G23" s="68">
        <v>162624829.84</v>
      </c>
      <c r="H23" s="68">
        <v>197022186.03</v>
      </c>
      <c r="I23" s="68">
        <v>269095842.77999997</v>
      </c>
      <c r="J23" s="69">
        <v>264635656.87</v>
      </c>
      <c r="K23" s="69">
        <v>286942632.39999998</v>
      </c>
      <c r="L23" s="69">
        <v>295787146</v>
      </c>
      <c r="M23" s="69">
        <v>284481943.73000002</v>
      </c>
      <c r="N23" s="69">
        <v>293060866.10000002</v>
      </c>
      <c r="O23" s="69">
        <v>296773644</v>
      </c>
      <c r="P23" s="69">
        <v>300661022.93000001</v>
      </c>
      <c r="Q23" s="68">
        <v>772302407.08000004</v>
      </c>
      <c r="R23" s="67">
        <f>SUM(F23:Q23)</f>
        <v>3594632332.5199995</v>
      </c>
    </row>
    <row r="24" spans="1:18" ht="15.75" x14ac:dyDescent="0.25">
      <c r="A24" s="8">
        <v>5160</v>
      </c>
      <c r="B24" s="66" t="s">
        <v>20</v>
      </c>
      <c r="C24" s="65"/>
      <c r="D24" s="65"/>
      <c r="E24" s="65"/>
      <c r="F24" s="63">
        <v>77160076</v>
      </c>
      <c r="G24" s="63">
        <v>70238368.069999993</v>
      </c>
      <c r="H24" s="63">
        <v>57445088.990000002</v>
      </c>
      <c r="I24" s="64">
        <v>66222637.649999999</v>
      </c>
      <c r="J24" s="63">
        <v>62352079.409999996</v>
      </c>
      <c r="K24" s="63">
        <v>60556460.060000002</v>
      </c>
      <c r="L24" s="64">
        <v>66823104.659999996</v>
      </c>
      <c r="M24" s="63">
        <v>65796543.189999998</v>
      </c>
      <c r="N24" s="63">
        <v>66990331.710000001</v>
      </c>
      <c r="O24" s="63">
        <v>66268074.369999997</v>
      </c>
      <c r="P24" s="63">
        <v>66504132.640000001</v>
      </c>
      <c r="Q24" s="63">
        <v>156957308.34</v>
      </c>
      <c r="R24" s="62">
        <f>SUM(F24:Q24)</f>
        <v>883314205.09000003</v>
      </c>
    </row>
    <row r="25" spans="1:18" ht="15.75" x14ac:dyDescent="0.25">
      <c r="A25" s="8">
        <v>5759</v>
      </c>
      <c r="B25" s="66" t="s">
        <v>19</v>
      </c>
      <c r="C25" s="65"/>
      <c r="D25" s="65"/>
      <c r="E25" s="65"/>
      <c r="F25" s="63">
        <v>28461586.09</v>
      </c>
      <c r="G25" s="63">
        <v>26770082.16</v>
      </c>
      <c r="H25" s="63">
        <v>38686275.060000002</v>
      </c>
      <c r="I25" s="64">
        <v>44155567.68</v>
      </c>
      <c r="J25" s="63">
        <v>41569535.649999999</v>
      </c>
      <c r="K25" s="63">
        <v>40371512.090000004</v>
      </c>
      <c r="L25" s="64">
        <v>44549500.850000001</v>
      </c>
      <c r="M25" s="63">
        <v>43864934.039999999</v>
      </c>
      <c r="N25" s="63">
        <v>44660641.670000002</v>
      </c>
      <c r="O25" s="63">
        <v>44179348.700000003</v>
      </c>
      <c r="P25" s="63">
        <v>44340530.280000001</v>
      </c>
      <c r="Q25" s="63">
        <v>107419854.06</v>
      </c>
      <c r="R25" s="62">
        <f>SUM(F25:Q25)</f>
        <v>549029368.32999992</v>
      </c>
    </row>
    <row r="26" spans="1:18" ht="15.75" x14ac:dyDescent="0.25">
      <c r="A26" s="8">
        <v>6136</v>
      </c>
      <c r="B26" s="31" t="s">
        <v>18</v>
      </c>
      <c r="C26" s="30"/>
      <c r="D26" s="30"/>
      <c r="E26" s="30"/>
      <c r="F26" s="68"/>
      <c r="G26" s="68"/>
      <c r="H26" s="68">
        <v>1061459.69</v>
      </c>
      <c r="I26" s="69">
        <v>1063622.04</v>
      </c>
      <c r="J26" s="69">
        <v>1117832.43</v>
      </c>
      <c r="K26" s="69">
        <v>990640.84</v>
      </c>
      <c r="L26" s="69">
        <v>1100585.78</v>
      </c>
      <c r="M26" s="69">
        <v>1069610.32</v>
      </c>
      <c r="N26" s="69">
        <v>1036833.81</v>
      </c>
      <c r="O26" s="69">
        <v>1011769.72</v>
      </c>
      <c r="P26" s="69">
        <v>1020751.82</v>
      </c>
      <c r="Q26" s="69">
        <v>2744230.1399999997</v>
      </c>
      <c r="R26" s="67">
        <f>SUM(F26:Q26)</f>
        <v>12217336.59</v>
      </c>
    </row>
    <row r="27" spans="1:18" ht="15.75" x14ac:dyDescent="0.25">
      <c r="A27" s="8">
        <v>5852</v>
      </c>
      <c r="B27" s="31" t="s">
        <v>17</v>
      </c>
      <c r="C27" s="30"/>
      <c r="D27" s="30"/>
      <c r="E27" s="30"/>
      <c r="F27" s="68">
        <v>1749386.47</v>
      </c>
      <c r="G27" s="68">
        <v>7066394.75</v>
      </c>
      <c r="H27" s="68">
        <v>7692292.8099999996</v>
      </c>
      <c r="I27" s="68">
        <v>14897274.310000001</v>
      </c>
      <c r="J27" s="68">
        <v>7842926.8899999997</v>
      </c>
      <c r="K27" s="69">
        <v>7912905.0999999996</v>
      </c>
      <c r="L27" s="69">
        <v>7944625.8600000003</v>
      </c>
      <c r="M27" s="69">
        <v>8203222.4100000001</v>
      </c>
      <c r="N27" s="69">
        <v>10289996.189999999</v>
      </c>
      <c r="O27" s="69">
        <v>9148565.7899999991</v>
      </c>
      <c r="P27" s="69">
        <v>12290042.109999999</v>
      </c>
      <c r="Q27" s="68">
        <v>32218249.309999999</v>
      </c>
      <c r="R27" s="67">
        <f>SUM(F27:Q27)</f>
        <v>127255882.00000001</v>
      </c>
    </row>
    <row r="28" spans="1:18" ht="15.75" x14ac:dyDescent="0.25">
      <c r="A28" s="8">
        <v>5154</v>
      </c>
      <c r="B28" s="66" t="s">
        <v>16</v>
      </c>
      <c r="C28" s="65"/>
      <c r="D28" s="65"/>
      <c r="E28" s="65"/>
      <c r="F28" s="63">
        <v>318379795.99000001</v>
      </c>
      <c r="G28" s="63">
        <v>299452604.25</v>
      </c>
      <c r="H28" s="63">
        <v>288776451.89999998</v>
      </c>
      <c r="I28" s="63">
        <v>295986891.94999999</v>
      </c>
      <c r="J28" s="63">
        <v>294032085.10000002</v>
      </c>
      <c r="K28" s="64">
        <v>296346123.85000002</v>
      </c>
      <c r="L28" s="64">
        <v>314601683.10000002</v>
      </c>
      <c r="M28" s="64">
        <v>316193400.22000003</v>
      </c>
      <c r="N28" s="64">
        <v>318832757.47000003</v>
      </c>
      <c r="O28" s="64">
        <v>318809282.87</v>
      </c>
      <c r="P28" s="64">
        <v>323323383.48000002</v>
      </c>
      <c r="Q28" s="63">
        <v>476478211.20999998</v>
      </c>
      <c r="R28" s="62">
        <f>SUM(F28:Q28)</f>
        <v>3861212671.3899999</v>
      </c>
    </row>
    <row r="29" spans="1:18" ht="15.75" x14ac:dyDescent="0.25">
      <c r="A29" s="8">
        <v>5154</v>
      </c>
      <c r="B29" s="60" t="s">
        <v>15</v>
      </c>
      <c r="C29" s="59"/>
      <c r="D29" s="59"/>
      <c r="E29" s="59"/>
      <c r="F29" s="57">
        <v>28488045.82</v>
      </c>
      <c r="G29" s="57">
        <v>25119007.670000002</v>
      </c>
      <c r="H29" s="57">
        <v>17603632.829999998</v>
      </c>
      <c r="I29" s="57">
        <v>24193115.550000001</v>
      </c>
      <c r="J29" s="57">
        <v>24364315.93</v>
      </c>
      <c r="K29" s="57">
        <v>30516946.629999999</v>
      </c>
      <c r="L29" s="57">
        <v>24277070.48</v>
      </c>
      <c r="M29" s="57">
        <v>27694028.539999999</v>
      </c>
      <c r="N29" s="57">
        <v>26205249.289999999</v>
      </c>
      <c r="O29" s="57">
        <v>24890449.289999999</v>
      </c>
      <c r="P29" s="57">
        <v>24464267.73</v>
      </c>
      <c r="Q29" s="57">
        <v>31405138.079999998</v>
      </c>
      <c r="R29" s="61">
        <f>SUM(F29:Q29)</f>
        <v>309221267.83999991</v>
      </c>
    </row>
    <row r="30" spans="1:18" ht="15.75" x14ac:dyDescent="0.25">
      <c r="A30" s="8">
        <v>5743</v>
      </c>
      <c r="B30" s="60" t="s">
        <v>14</v>
      </c>
      <c r="C30" s="59"/>
      <c r="D30" s="59"/>
      <c r="E30" s="59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>
        <v>12027995.880000001</v>
      </c>
      <c r="R30" s="56">
        <v>12027995.880000001</v>
      </c>
    </row>
    <row r="31" spans="1:18" ht="15.75" x14ac:dyDescent="0.25">
      <c r="A31" s="8">
        <v>5159</v>
      </c>
      <c r="B31" s="60" t="s">
        <v>13</v>
      </c>
      <c r="C31" s="59"/>
      <c r="D31" s="59"/>
      <c r="E31" s="59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>
        <v>24374554.559999999</v>
      </c>
      <c r="R31" s="56">
        <v>24374554.559999999</v>
      </c>
    </row>
    <row r="32" spans="1:18" ht="15.75" x14ac:dyDescent="0.25">
      <c r="A32" s="8">
        <v>5746</v>
      </c>
      <c r="B32" s="60" t="s">
        <v>12</v>
      </c>
      <c r="C32" s="59"/>
      <c r="D32" s="59"/>
      <c r="E32" s="59"/>
      <c r="F32" s="57"/>
      <c r="G32" s="57"/>
      <c r="H32" s="58"/>
      <c r="I32" s="57"/>
      <c r="J32" s="57"/>
      <c r="K32" s="57"/>
      <c r="L32" s="57"/>
      <c r="M32" s="57"/>
      <c r="N32" s="57"/>
      <c r="O32" s="57"/>
      <c r="P32" s="57"/>
      <c r="Q32" s="57">
        <v>16034041.49</v>
      </c>
      <c r="R32" s="56">
        <v>16034041.49</v>
      </c>
    </row>
    <row r="33" spans="1:18" ht="16.5" thickBot="1" x14ac:dyDescent="0.3">
      <c r="A33" s="8"/>
      <c r="B33" s="55"/>
      <c r="C33" s="55"/>
      <c r="D33" s="55"/>
      <c r="E33" s="55"/>
      <c r="F33" s="52"/>
      <c r="G33" s="52"/>
      <c r="H33" s="54"/>
      <c r="I33" s="52"/>
      <c r="J33" s="52"/>
      <c r="K33" s="53"/>
      <c r="L33" s="52"/>
      <c r="M33" s="52"/>
      <c r="N33" s="52"/>
      <c r="O33" s="52"/>
      <c r="P33" s="52"/>
      <c r="Q33" s="52"/>
      <c r="R33" s="51"/>
    </row>
    <row r="34" spans="1:18" ht="17.25" thickTop="1" thickBot="1" x14ac:dyDescent="0.3">
      <c r="A34" s="8"/>
      <c r="B34" s="50" t="s">
        <v>11</v>
      </c>
      <c r="C34" s="49" t="s">
        <v>10</v>
      </c>
      <c r="D34" s="49"/>
      <c r="E34" s="48"/>
      <c r="F34" s="47">
        <f>SUM(F22:F32)</f>
        <v>976954342.06000018</v>
      </c>
      <c r="G34" s="47">
        <f>SUM(G22:G32)</f>
        <v>924329571.75</v>
      </c>
      <c r="H34" s="47">
        <f>SUM(H22:H32)</f>
        <v>953233289.76999998</v>
      </c>
      <c r="I34" s="47">
        <f>SUM(I22:I32)</f>
        <v>1212973068.2499998</v>
      </c>
      <c r="J34" s="47">
        <f>SUM(J22:J32)</f>
        <v>1189495922.4399998</v>
      </c>
      <c r="K34" s="47">
        <f>SUM(K22:K32)</f>
        <v>1256309174.1000001</v>
      </c>
      <c r="L34" s="47">
        <f>SUM(L22:L32)</f>
        <v>1302283515.4000001</v>
      </c>
      <c r="M34" s="47">
        <f>SUM(M22:M32)</f>
        <v>1275063383.9200001</v>
      </c>
      <c r="N34" s="47">
        <f>SUM(N22:N32)</f>
        <v>1305258478.1100001</v>
      </c>
      <c r="O34" s="47">
        <f>SUM(O22:O32)</f>
        <v>1310240039.1100001</v>
      </c>
      <c r="P34" s="47">
        <f>SUM(P22:P32)</f>
        <v>1326944949.1199999</v>
      </c>
      <c r="Q34" s="47">
        <f>SUM(Q22:Q32)</f>
        <v>3048847894.8799996</v>
      </c>
      <c r="R34" s="46">
        <f>SUM(R22:R32)</f>
        <v>16081933628.909996</v>
      </c>
    </row>
    <row r="35" spans="1:18" ht="16.5" thickTop="1" x14ac:dyDescent="0.25">
      <c r="A35" s="8"/>
      <c r="B35" s="2"/>
      <c r="C35" s="2"/>
      <c r="D35" s="2"/>
      <c r="E35" s="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2"/>
      <c r="R35" s="32"/>
    </row>
    <row r="36" spans="1:18" ht="15.75" x14ac:dyDescent="0.25">
      <c r="A36" s="4" t="s">
        <v>9</v>
      </c>
      <c r="B36" s="2"/>
      <c r="C36" s="2"/>
      <c r="D36" s="2"/>
      <c r="E36" s="33"/>
      <c r="F36" s="42">
        <v>0</v>
      </c>
      <c r="G36" s="44">
        <f>F37</f>
        <v>692979171.49999964</v>
      </c>
      <c r="H36" s="44">
        <f>G37</f>
        <v>1063533945.0999997</v>
      </c>
      <c r="I36" s="44">
        <f>H37</f>
        <v>1374846825.3199997</v>
      </c>
      <c r="J36" s="44">
        <f>I37</f>
        <v>1580643934.8899999</v>
      </c>
      <c r="K36" s="44">
        <f>J37</f>
        <v>1495421599.05</v>
      </c>
      <c r="L36" s="44">
        <f>K37</f>
        <v>1763380303.3977745</v>
      </c>
      <c r="M36" s="44">
        <f>L37</f>
        <v>1837546572.1877742</v>
      </c>
      <c r="N36" s="44">
        <f>M37</f>
        <v>1662866848.7577741</v>
      </c>
      <c r="O36" s="44">
        <f>N37</f>
        <v>1613001733.2277741</v>
      </c>
      <c r="P36" s="44">
        <f>O37</f>
        <v>1672765691.877774</v>
      </c>
      <c r="Q36" s="44">
        <f>P37</f>
        <v>1526193298.0477741</v>
      </c>
      <c r="R36" s="43"/>
    </row>
    <row r="37" spans="1:18" ht="15.75" x14ac:dyDescent="0.25">
      <c r="A37" s="4" t="s">
        <v>8</v>
      </c>
      <c r="B37" s="2"/>
      <c r="C37" s="2"/>
      <c r="D37" s="2"/>
      <c r="E37" s="2"/>
      <c r="F37" s="42">
        <f>F14-(F34-F17)</f>
        <v>692979171.49999964</v>
      </c>
      <c r="G37" s="42">
        <f>G14-(G34-G17)+G36</f>
        <v>1063533945.0999997</v>
      </c>
      <c r="H37" s="42">
        <f>H14-(H34-H17)+H36</f>
        <v>1374846825.3199997</v>
      </c>
      <c r="I37" s="42">
        <f>I14-(I34-I17)+I36</f>
        <v>1580643934.8899999</v>
      </c>
      <c r="J37" s="42">
        <f>J14-(J34-J17)+J36</f>
        <v>1495421599.05</v>
      </c>
      <c r="K37" s="42">
        <f>K14-(K34-K17)+K36</f>
        <v>1763380303.3977745</v>
      </c>
      <c r="L37" s="42">
        <f>L14-(L34-L17)+L36</f>
        <v>1837546572.1877742</v>
      </c>
      <c r="M37" s="42">
        <f>M14-(M34-M17)+M36</f>
        <v>1662866848.7577741</v>
      </c>
      <c r="N37" s="42">
        <f>N14-(N34-N17)+N36</f>
        <v>1613001733.2277741</v>
      </c>
      <c r="O37" s="42">
        <f>O14-(O34-O17)+O36</f>
        <v>1672765691.877774</v>
      </c>
      <c r="P37" s="42">
        <f>P14-(P34-P17)+P36</f>
        <v>1526193298.0477741</v>
      </c>
      <c r="Q37" s="42">
        <f>Q14-(Q34-Q17)+Q36</f>
        <v>-2.2253990173339844E-3</v>
      </c>
      <c r="R37" s="41">
        <f>R18-R34</f>
        <v>-2.2220611572265625E-3</v>
      </c>
    </row>
    <row r="38" spans="1:18" ht="15.75" x14ac:dyDescent="0.25">
      <c r="A38" s="17"/>
      <c r="B38" s="14"/>
      <c r="C38" s="14"/>
      <c r="D38" s="14"/>
      <c r="E38" s="14"/>
      <c r="F38" s="40"/>
      <c r="G38" s="14"/>
      <c r="H38" s="14"/>
      <c r="I38" s="14"/>
      <c r="J38" s="15"/>
      <c r="K38" s="14"/>
      <c r="L38" s="15"/>
      <c r="M38" s="14"/>
      <c r="N38" s="14"/>
      <c r="O38" s="14"/>
      <c r="P38" s="14"/>
      <c r="Q38" s="14"/>
      <c r="R38" s="39"/>
    </row>
    <row r="39" spans="1:18" ht="15.75" x14ac:dyDescent="0.25">
      <c r="A39" s="38" t="s">
        <v>7</v>
      </c>
      <c r="B39" s="36"/>
      <c r="C39" s="36"/>
      <c r="D39" s="36"/>
      <c r="E39" s="36"/>
      <c r="F39" s="36"/>
      <c r="G39" s="36"/>
      <c r="H39" s="36"/>
      <c r="I39" s="36"/>
      <c r="J39" s="36"/>
      <c r="K39" s="37"/>
      <c r="L39" s="37"/>
      <c r="M39" s="36"/>
      <c r="N39" s="35"/>
      <c r="O39" s="35"/>
      <c r="P39" s="35"/>
      <c r="Q39" s="35"/>
      <c r="R39" s="34"/>
    </row>
    <row r="40" spans="1:18" ht="15.75" x14ac:dyDescent="0.25">
      <c r="A40" s="4" t="s">
        <v>6</v>
      </c>
      <c r="B40" s="2"/>
      <c r="C40" s="2"/>
      <c r="D40" s="2"/>
      <c r="E40" s="2"/>
      <c r="F40" s="2"/>
      <c r="G40" s="2"/>
      <c r="H40" s="2"/>
      <c r="I40" s="2"/>
      <c r="J40" s="2"/>
      <c r="K40" s="33"/>
      <c r="L40" s="33"/>
      <c r="M40" s="2"/>
      <c r="N40" s="2"/>
      <c r="O40" s="33"/>
      <c r="P40" s="33"/>
      <c r="Q40" s="33"/>
      <c r="R40" s="32"/>
    </row>
    <row r="41" spans="1:18" ht="15.75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2"/>
    </row>
    <row r="42" spans="1:18" ht="15.75" x14ac:dyDescent="0.25">
      <c r="A42" s="8"/>
      <c r="B42" s="31" t="s">
        <v>5</v>
      </c>
      <c r="C42" s="30"/>
      <c r="D42" s="30"/>
      <c r="E42" s="29"/>
      <c r="F42" s="28">
        <f>F22+F23+F27</f>
        <v>524464838.16000003</v>
      </c>
      <c r="G42" s="28">
        <f>G22+G23+G27</f>
        <v>502749509.60000002</v>
      </c>
      <c r="H42" s="28">
        <f>H22+H23+H27+H26</f>
        <v>550721840.99000001</v>
      </c>
      <c r="I42" s="28">
        <f>I22+I23+I27+I26</f>
        <v>782414855.41999984</v>
      </c>
      <c r="J42" s="28">
        <f>J22+J23+J27+J26</f>
        <v>767177906.3499999</v>
      </c>
      <c r="K42" s="28">
        <f>K22+K23+K27+K26</f>
        <v>828518131.47000003</v>
      </c>
      <c r="L42" s="28">
        <f>L22+L23+L27+L26</f>
        <v>852032156.30999994</v>
      </c>
      <c r="M42" s="28">
        <f>M22+M23+M27+M26</f>
        <v>821514477.93000007</v>
      </c>
      <c r="N42" s="28">
        <f>N22+N23+N27+N26</f>
        <v>848569497.97000003</v>
      </c>
      <c r="O42" s="28">
        <f>O22+O23+O27+O26</f>
        <v>856092883.88</v>
      </c>
      <c r="P42" s="28">
        <f>P22+P23+P27+P26</f>
        <v>868312634.99000001</v>
      </c>
      <c r="Q42" s="28">
        <f>Q22+Q23+Q27+Q26</f>
        <v>2224150791.2599998</v>
      </c>
      <c r="R42" s="27">
        <f>R22+R23+R27+R26</f>
        <v>10426719524.329998</v>
      </c>
    </row>
    <row r="43" spans="1:18" ht="16.5" thickBot="1" x14ac:dyDescent="0.3">
      <c r="A43" s="8"/>
      <c r="B43" s="26" t="s">
        <v>4</v>
      </c>
      <c r="C43" s="25"/>
      <c r="D43" s="25"/>
      <c r="E43" s="24"/>
      <c r="F43" s="23">
        <f>F15</f>
        <v>24199835.620000001</v>
      </c>
      <c r="G43" s="23">
        <f>G15</f>
        <v>18760555.620000001</v>
      </c>
      <c r="H43" s="23">
        <f>H15</f>
        <v>22869441.93</v>
      </c>
      <c r="I43" s="23">
        <f>I15</f>
        <v>28655651.699999999</v>
      </c>
      <c r="J43" s="23">
        <f>J15</f>
        <v>17733282.43</v>
      </c>
      <c r="K43" s="23">
        <f>K15</f>
        <v>24116037.789999999</v>
      </c>
      <c r="L43" s="23">
        <f>L15</f>
        <v>15782162.5</v>
      </c>
      <c r="M43" s="23">
        <f>M15</f>
        <v>29819161.390000001</v>
      </c>
      <c r="N43" s="23">
        <f>N15</f>
        <v>14034534.51</v>
      </c>
      <c r="O43" s="23">
        <f>O15</f>
        <v>24770328.41</v>
      </c>
      <c r="P43" s="23">
        <f>P15</f>
        <v>17243699.969999999</v>
      </c>
      <c r="Q43" s="23">
        <f>Q15</f>
        <v>20806993.57</v>
      </c>
      <c r="R43" s="22">
        <f>R15</f>
        <v>258791685.44</v>
      </c>
    </row>
    <row r="44" spans="1:18" ht="17.25" thickTop="1" thickBot="1" x14ac:dyDescent="0.3">
      <c r="A44" s="8"/>
      <c r="B44" s="2"/>
      <c r="C44" s="2"/>
      <c r="D44" s="2"/>
      <c r="E44" s="7" t="s">
        <v>3</v>
      </c>
      <c r="F44" s="21">
        <f>F42-F43</f>
        <v>500265002.54000002</v>
      </c>
      <c r="G44" s="21">
        <f>G42-G43</f>
        <v>483988953.98000002</v>
      </c>
      <c r="H44" s="21">
        <f>H42-H43</f>
        <v>527852399.06</v>
      </c>
      <c r="I44" s="21">
        <f>I42-I43</f>
        <v>753759203.71999979</v>
      </c>
      <c r="J44" s="21">
        <f>J42-J43</f>
        <v>749444623.91999996</v>
      </c>
      <c r="K44" s="21">
        <f>K42-K43</f>
        <v>804402093.68000007</v>
      </c>
      <c r="L44" s="21">
        <f>L42-L43</f>
        <v>836249993.80999994</v>
      </c>
      <c r="M44" s="21">
        <f>M42-M43</f>
        <v>791695316.54000008</v>
      </c>
      <c r="N44" s="21">
        <f>N42-N43</f>
        <v>834534963.46000004</v>
      </c>
      <c r="O44" s="21">
        <f>O42-O43</f>
        <v>831322555.47000003</v>
      </c>
      <c r="P44" s="21">
        <f>P42-P43</f>
        <v>851068935.01999998</v>
      </c>
      <c r="Q44" s="21">
        <f>Q42-Q43</f>
        <v>2203343797.6899996</v>
      </c>
      <c r="R44" s="20">
        <f>R42-R43</f>
        <v>10167927838.889997</v>
      </c>
    </row>
    <row r="45" spans="1:18" ht="16.5" thickTop="1" x14ac:dyDescent="0.25">
      <c r="A45" s="8"/>
      <c r="B45" s="2"/>
      <c r="C45" s="2"/>
      <c r="D45" s="2"/>
      <c r="E45" s="2"/>
      <c r="F45" s="19"/>
      <c r="G45" s="2"/>
      <c r="H45" s="2"/>
      <c r="I45" s="2"/>
      <c r="J45" s="2"/>
      <c r="K45" s="2"/>
      <c r="L45" s="18"/>
      <c r="M45" s="2"/>
      <c r="N45" s="2"/>
      <c r="O45" s="2"/>
      <c r="P45" s="2"/>
      <c r="Q45" s="2"/>
      <c r="R45" s="1"/>
    </row>
    <row r="46" spans="1:18" ht="15.75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18"/>
      <c r="M46" s="2"/>
      <c r="N46" s="2"/>
      <c r="O46" s="2"/>
      <c r="P46" s="2"/>
      <c r="Q46" s="2"/>
      <c r="R46" s="1"/>
    </row>
    <row r="47" spans="1:18" ht="15.75" x14ac:dyDescent="0.25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5"/>
      <c r="M47" s="14"/>
      <c r="N47" s="14"/>
      <c r="O47" s="14"/>
      <c r="P47" s="14"/>
      <c r="Q47" s="14"/>
      <c r="R47" s="13"/>
    </row>
    <row r="48" spans="1:18" ht="15.75" x14ac:dyDescent="0.25">
      <c r="A48" s="12" t="s">
        <v>2</v>
      </c>
      <c r="B48" s="11"/>
      <c r="C48" s="11"/>
      <c r="D48" s="11"/>
      <c r="E48" s="10" t="s">
        <v>1</v>
      </c>
      <c r="F48" s="9">
        <f>F44/F14</f>
        <v>0.30409388522353942</v>
      </c>
      <c r="G48" s="9">
        <f>G44/G14</f>
        <v>0.37942417405456108</v>
      </c>
      <c r="H48" s="9">
        <f>H44/H14</f>
        <v>0.42533357122989335</v>
      </c>
      <c r="I48" s="9">
        <f>I44/I14</f>
        <v>0.54253189464723028</v>
      </c>
      <c r="J48" s="9">
        <f>J44/J14</f>
        <v>0.69006241684747216</v>
      </c>
      <c r="K48" s="9">
        <f>K44/K14</f>
        <v>0.53648084483444802</v>
      </c>
      <c r="L48" s="9">
        <f>L44/L14</f>
        <v>0.61479309062900933</v>
      </c>
      <c r="M48" s="9">
        <f>M44/M14</f>
        <v>0.74004794320333578</v>
      </c>
      <c r="N48" s="9">
        <f>N44/N14</f>
        <v>0.67250788579611609</v>
      </c>
      <c r="O48" s="9">
        <f>O44/O14</f>
        <v>0.61832966718296356</v>
      </c>
      <c r="P48" s="9">
        <f>P44/P14</f>
        <v>0.73199381757569726</v>
      </c>
      <c r="Q48" s="9">
        <f>Q44/Q14</f>
        <v>1.4676671673238917</v>
      </c>
      <c r="R48" s="9">
        <f>R44/R14</f>
        <v>0.64289519768900882</v>
      </c>
    </row>
    <row r="49" spans="1:18" ht="15.75" x14ac:dyDescent="0.25">
      <c r="A49" s="8"/>
      <c r="B49" s="2"/>
      <c r="C49" s="2"/>
      <c r="D49" s="2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5"/>
    </row>
    <row r="50" spans="1:18" ht="15.75" x14ac:dyDescent="0.25">
      <c r="A50" s="4" t="s">
        <v>0</v>
      </c>
      <c r="B50" s="2"/>
      <c r="C50" s="2"/>
      <c r="D50" s="2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5"/>
    </row>
    <row r="51" spans="1:18" ht="15.75" x14ac:dyDescent="0.25">
      <c r="A51" s="4"/>
      <c r="B51" s="3"/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</row>
  </sheetData>
  <mergeCells count="2">
    <mergeCell ref="B14:E14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2018-10-30T13:59:04Z</dcterms:created>
  <dcterms:modified xsi:type="dcterms:W3CDTF">2018-10-30T13:59:17Z</dcterms:modified>
</cp:coreProperties>
</file>