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aiani\Desktop\FUNDEB 2017\"/>
    </mc:Choice>
  </mc:AlternateContent>
  <xr:revisionPtr revIDLastSave="0" documentId="8_{92A07909-2A7A-4CD4-9A28-86EDA1EFE7DC}" xr6:coauthVersionLast="31" xr6:coauthVersionMax="31" xr10:uidLastSave="{00000000-0000-0000-0000-000000000000}"/>
  <bookViews>
    <workbookView xWindow="0" yWindow="0" windowWidth="28800" windowHeight="12810" xr2:uid="{CBB5A4DF-31DB-4996-85B8-F4E948A586DE}"/>
  </bookViews>
  <sheets>
    <sheet name="2012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R12" i="1"/>
  <c r="R13" i="1"/>
  <c r="F14" i="1"/>
  <c r="F38" i="1" s="1"/>
  <c r="G37" i="1" s="1"/>
  <c r="G14" i="1"/>
  <c r="H14" i="1"/>
  <c r="I14" i="1"/>
  <c r="J14" i="1"/>
  <c r="K14" i="1"/>
  <c r="L14" i="1"/>
  <c r="M14" i="1"/>
  <c r="N14" i="1"/>
  <c r="O14" i="1"/>
  <c r="P14" i="1"/>
  <c r="Q14" i="1"/>
  <c r="R14" i="1"/>
  <c r="R15" i="1"/>
  <c r="R16" i="1"/>
  <c r="F17" i="1"/>
  <c r="G17" i="1"/>
  <c r="G18" i="1" s="1"/>
  <c r="R18" i="1" s="1"/>
  <c r="R38" i="1" s="1"/>
  <c r="H17" i="1"/>
  <c r="I17" i="1"/>
  <c r="J17" i="1"/>
  <c r="K17" i="1"/>
  <c r="K18" i="1" s="1"/>
  <c r="L17" i="1"/>
  <c r="M17" i="1"/>
  <c r="N17" i="1"/>
  <c r="O17" i="1"/>
  <c r="O18" i="1" s="1"/>
  <c r="P17" i="1"/>
  <c r="Q17" i="1"/>
  <c r="F18" i="1"/>
  <c r="H18" i="1"/>
  <c r="I18" i="1"/>
  <c r="J18" i="1"/>
  <c r="L18" i="1"/>
  <c r="M18" i="1"/>
  <c r="N18" i="1"/>
  <c r="P18" i="1"/>
  <c r="Q18" i="1"/>
  <c r="R22" i="1"/>
  <c r="R23" i="1"/>
  <c r="R24" i="1"/>
  <c r="R35" i="1" s="1"/>
  <c r="R25" i="1"/>
  <c r="R26" i="1"/>
  <c r="R27" i="1"/>
  <c r="R28" i="1"/>
  <c r="R29" i="1"/>
  <c r="R30" i="1"/>
  <c r="R31" i="1"/>
  <c r="R32" i="1"/>
  <c r="R33" i="1"/>
  <c r="F35" i="1"/>
  <c r="G35" i="1"/>
  <c r="H35" i="1"/>
  <c r="I35" i="1"/>
  <c r="J35" i="1"/>
  <c r="K35" i="1"/>
  <c r="L35" i="1"/>
  <c r="M35" i="1"/>
  <c r="N35" i="1"/>
  <c r="O35" i="1"/>
  <c r="P35" i="1"/>
  <c r="Q35" i="1"/>
  <c r="F43" i="1"/>
  <c r="G43" i="1"/>
  <c r="G45" i="1" s="1"/>
  <c r="G49" i="1" s="1"/>
  <c r="H43" i="1"/>
  <c r="H45" i="1" s="1"/>
  <c r="H49" i="1" s="1"/>
  <c r="I43" i="1"/>
  <c r="J43" i="1"/>
  <c r="K43" i="1"/>
  <c r="K45" i="1" s="1"/>
  <c r="K49" i="1" s="1"/>
  <c r="L43" i="1"/>
  <c r="L45" i="1" s="1"/>
  <c r="L49" i="1" s="1"/>
  <c r="M43" i="1"/>
  <c r="N43" i="1"/>
  <c r="O43" i="1"/>
  <c r="O45" i="1" s="1"/>
  <c r="O49" i="1" s="1"/>
  <c r="P43" i="1"/>
  <c r="P45" i="1" s="1"/>
  <c r="P49" i="1" s="1"/>
  <c r="Q43" i="1"/>
  <c r="R43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F45" i="1"/>
  <c r="F49" i="1" s="1"/>
  <c r="I45" i="1"/>
  <c r="J45" i="1"/>
  <c r="J49" i="1" s="1"/>
  <c r="M45" i="1"/>
  <c r="N45" i="1"/>
  <c r="N49" i="1" s="1"/>
  <c r="Q45" i="1"/>
  <c r="R45" i="1"/>
  <c r="R49" i="1" s="1"/>
  <c r="I49" i="1"/>
  <c r="M49" i="1"/>
  <c r="Q49" i="1"/>
  <c r="R17" i="1" l="1"/>
  <c r="G38" i="1"/>
  <c r="H37" i="1" s="1"/>
  <c r="H38" i="1" s="1"/>
  <c r="I37" i="1" s="1"/>
  <c r="I38" i="1" s="1"/>
  <c r="J37" i="1" s="1"/>
  <c r="J38" i="1" s="1"/>
  <c r="K37" i="1" s="1"/>
  <c r="K38" i="1" s="1"/>
  <c r="L37" i="1" s="1"/>
  <c r="L38" i="1" s="1"/>
  <c r="M37" i="1" s="1"/>
  <c r="M38" i="1" s="1"/>
  <c r="N37" i="1" s="1"/>
  <c r="N38" i="1" s="1"/>
  <c r="O37" i="1" s="1"/>
  <c r="O38" i="1" s="1"/>
  <c r="P37" i="1" s="1"/>
  <c r="P38" i="1" s="1"/>
  <c r="Q37" i="1" s="1"/>
  <c r="Q38" i="1" s="1"/>
</calcChain>
</file>

<file path=xl/sharedStrings.xml><?xml version="1.0" encoding="utf-8"?>
<sst xmlns="http://schemas.openxmlformats.org/spreadsheetml/2006/main" count="77" uniqueCount="52">
  <si>
    <t>(*) Obs.: (SIGEO, atualizado até 17/01/13).</t>
  </si>
  <si>
    <t>(B)/(A)</t>
  </si>
  <si>
    <t>IV - APLICAÇÃO</t>
  </si>
  <si>
    <t>(B)</t>
  </si>
  <si>
    <t>(-) Desp. com Pessoal (Reembolsada)QMS</t>
  </si>
  <si>
    <t>(+) Profs.do Mag. em atividade no Ens. Bás.</t>
  </si>
  <si>
    <t xml:space="preserve">    DO MAGISTÉRIO EM ATIVIDADE NO ENSINO BÁSICO:</t>
  </si>
  <si>
    <t>III - APLICAÇÃO DE RECURSOS DO FUNDEB NA REMUNERAÇÃO DOS PROFISSIONAIS</t>
  </si>
  <si>
    <t>SALDO FINAL  (I -II)</t>
  </si>
  <si>
    <t>SALDO INICIAL</t>
  </si>
  <si>
    <t>Gasto Efetivo vinculado ao FUNDEB</t>
  </si>
  <si>
    <t xml:space="preserve">(=)           </t>
  </si>
  <si>
    <t>Transporte de Alunos</t>
  </si>
  <si>
    <t>Manutenção da Rede de Ensino Médio</t>
  </si>
  <si>
    <t>Manutenção da Rede de Ensino Fund.</t>
  </si>
  <si>
    <t xml:space="preserve">Educação Especial - Sub. Soc. </t>
  </si>
  <si>
    <t>Formação Técnica Prof. Educação</t>
  </si>
  <si>
    <t>Obrig. Trib. Contrib - PIS/PASEP</t>
  </si>
  <si>
    <t>Insuf. Financ., Obrig. Patr. e Vencimentos</t>
  </si>
  <si>
    <t>Centro Paula Souza</t>
  </si>
  <si>
    <t>Demais Servidores do Ensino Médio</t>
  </si>
  <si>
    <t>Demais Servidores do Ens. Fund.</t>
  </si>
  <si>
    <t>Profs.do Mag. em atividade no Ens. Méd.</t>
  </si>
  <si>
    <t>Profs.do Mag. em atividade no Ens.Fund.</t>
  </si>
  <si>
    <t>REALIZADO</t>
  </si>
  <si>
    <t xml:space="preserve">     conforme segue:</t>
  </si>
  <si>
    <t>II - DESPESAS DO FUNDEB: os recursos do Fundo foram  utilizados nas Despesas,</t>
  </si>
  <si>
    <t xml:space="preserve">(=) Receita total do FUNDEB </t>
  </si>
  <si>
    <t xml:space="preserve">(=) Total Desp.com Pessoal (Reembolsada) </t>
  </si>
  <si>
    <t>(+) Desp.com Pessoal (Reembolsada) QAE</t>
  </si>
  <si>
    <t>(+) Desp.com Pessoal (Reembolsada) QMS</t>
  </si>
  <si>
    <t>(=) Receita Líquida do FUNDEB (A)</t>
  </si>
  <si>
    <t>(-)  Repasses aos Municípios</t>
  </si>
  <si>
    <t>(+) Rendimentos das Aplicações</t>
  </si>
  <si>
    <t>(+) Recebido do Banco do Brasil</t>
  </si>
  <si>
    <t xml:space="preserve"> </t>
  </si>
  <si>
    <t>TOTAL</t>
  </si>
  <si>
    <t>DEZEMBRO</t>
  </si>
  <si>
    <t>NOVEMBRO</t>
  </si>
  <si>
    <t>OUTUBRO</t>
  </si>
  <si>
    <t>SETEMBRO</t>
  </si>
  <si>
    <t>AGOSTO</t>
  </si>
  <si>
    <t>JULHO</t>
  </si>
  <si>
    <t>JUNHO</t>
  </si>
  <si>
    <t>MAIO</t>
  </si>
  <si>
    <t>ABRIL</t>
  </si>
  <si>
    <t>MARÇO</t>
  </si>
  <si>
    <t>FEVEREIRO</t>
  </si>
  <si>
    <t>JANEIRO</t>
  </si>
  <si>
    <t>I - RECEITA DO FUNDEB:</t>
  </si>
  <si>
    <t>ANEXO EXPLICATIVO</t>
  </si>
  <si>
    <t>RESUMO DA APLICAÇÃO DOS RECURSOS DO FUNDEB - EXERCÍCIO DE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</si>
</sst>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1" xfId="0" applyFont="1" applyBorder="1"/>
    <xf numFmtId="0" fontId="3" fillId="0" borderId="0" xfId="0" applyFont="1" applyBorder="1"/>
    <xf numFmtId="49" fontId="2" fillId="0" borderId="0" xfId="0" applyNumberFormat="1" applyFont="1" applyBorder="1" applyAlignment="1"/>
    <xf numFmtId="0" fontId="2" fillId="0" borderId="2" xfId="0" applyFont="1" applyBorder="1"/>
    <xf numFmtId="10" fontId="2" fillId="0" borderId="1" xfId="2" applyNumberFormat="1" applyFont="1" applyBorder="1"/>
    <xf numFmtId="10" fontId="2" fillId="0" borderId="0" xfId="2" applyNumberFormat="1" applyFont="1" applyBorder="1"/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10" fontId="2" fillId="2" borderId="3" xfId="2" applyNumberFormat="1" applyFont="1" applyFill="1" applyBorder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0" fontId="3" fillId="0" borderId="5" xfId="0" applyFont="1" applyBorder="1"/>
    <xf numFmtId="164" fontId="3" fillId="0" borderId="5" xfId="0" applyNumberFormat="1" applyFont="1" applyBorder="1"/>
    <xf numFmtId="0" fontId="3" fillId="0" borderId="6" xfId="0" applyFont="1" applyBorder="1"/>
    <xf numFmtId="164" fontId="2" fillId="0" borderId="0" xfId="0" applyNumberFormat="1" applyFont="1" applyBorder="1"/>
    <xf numFmtId="164" fontId="2" fillId="3" borderId="7" xfId="0" applyNumberFormat="1" applyFont="1" applyFill="1" applyBorder="1"/>
    <xf numFmtId="164" fontId="2" fillId="3" borderId="8" xfId="0" applyNumberFormat="1" applyFont="1" applyFill="1" applyBorder="1"/>
    <xf numFmtId="164" fontId="3" fillId="0" borderId="9" xfId="1" applyFont="1" applyBorder="1"/>
    <xf numFmtId="164" fontId="3" fillId="0" borderId="10" xfId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164" fontId="3" fillId="2" borderId="14" xfId="1" applyFont="1" applyFill="1" applyBorder="1"/>
    <xf numFmtId="164" fontId="3" fillId="2" borderId="15" xfId="1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164" fontId="2" fillId="0" borderId="1" xfId="0" applyNumberFormat="1" applyFont="1" applyBorder="1"/>
    <xf numFmtId="164" fontId="3" fillId="0" borderId="0" xfId="0" applyNumberFormat="1" applyFont="1" applyBorder="1"/>
    <xf numFmtId="164" fontId="2" fillId="0" borderId="16" xfId="0" applyNumberFormat="1" applyFont="1" applyBorder="1"/>
    <xf numFmtId="164" fontId="3" fillId="0" borderId="17" xfId="0" applyNumberFormat="1" applyFont="1" applyBorder="1"/>
    <xf numFmtId="0" fontId="3" fillId="0" borderId="17" xfId="0" applyFont="1" applyBorder="1"/>
    <xf numFmtId="164" fontId="3" fillId="0" borderId="17" xfId="1" applyFont="1" applyBorder="1"/>
    <xf numFmtId="0" fontId="2" fillId="0" borderId="18" xfId="0" applyFont="1" applyBorder="1"/>
    <xf numFmtId="164" fontId="2" fillId="0" borderId="4" xfId="0" applyNumberFormat="1" applyFont="1" applyBorder="1"/>
    <xf numFmtId="164" fontId="3" fillId="0" borderId="5" xfId="1" applyFont="1" applyBorder="1"/>
    <xf numFmtId="164" fontId="2" fillId="0" borderId="14" xfId="1" applyFont="1" applyBorder="1"/>
    <xf numFmtId="164" fontId="2" fillId="0" borderId="15" xfId="1" applyFont="1" applyBorder="1"/>
    <xf numFmtId="164" fontId="2" fillId="0" borderId="14" xfId="0" applyNumberFormat="1" applyFont="1" applyBorder="1"/>
    <xf numFmtId="164" fontId="2" fillId="0" borderId="15" xfId="0" applyNumberFormat="1" applyFont="1" applyBorder="1"/>
    <xf numFmtId="164" fontId="2" fillId="0" borderId="0" xfId="1" applyFont="1" applyBorder="1"/>
    <xf numFmtId="164" fontId="2" fillId="3" borderId="7" xfId="1" applyFont="1" applyFill="1" applyBorder="1"/>
    <xf numFmtId="164" fontId="2" fillId="3" borderId="19" xfId="1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3" fillId="3" borderId="22" xfId="0" applyFont="1" applyFill="1" applyBorder="1"/>
    <xf numFmtId="164" fontId="2" fillId="0" borderId="23" xfId="0" applyNumberFormat="1" applyFont="1" applyBorder="1"/>
    <xf numFmtId="164" fontId="3" fillId="0" borderId="21" xfId="1" applyFont="1" applyBorder="1"/>
    <xf numFmtId="164" fontId="3" fillId="0" borderId="24" xfId="1" applyFont="1" applyBorder="1"/>
    <xf numFmtId="0" fontId="3" fillId="0" borderId="21" xfId="0" applyFont="1" applyBorder="1"/>
    <xf numFmtId="164" fontId="2" fillId="4" borderId="25" xfId="0" applyNumberFormat="1" applyFont="1" applyFill="1" applyBorder="1"/>
    <xf numFmtId="164" fontId="2" fillId="4" borderId="26" xfId="1" applyFont="1" applyFill="1" applyBorder="1"/>
    <xf numFmtId="0" fontId="3" fillId="4" borderId="27" xfId="0" applyFont="1" applyFill="1" applyBorder="1"/>
    <xf numFmtId="0" fontId="3" fillId="4" borderId="28" xfId="0" applyFont="1" applyFill="1" applyBorder="1"/>
    <xf numFmtId="0" fontId="3" fillId="4" borderId="29" xfId="0" applyFont="1" applyFill="1" applyBorder="1"/>
    <xf numFmtId="164" fontId="2" fillId="4" borderId="30" xfId="0" applyNumberFormat="1" applyFont="1" applyFill="1" applyBorder="1"/>
    <xf numFmtId="164" fontId="2" fillId="4" borderId="1" xfId="0" applyNumberFormat="1" applyFont="1" applyFill="1" applyBorder="1"/>
    <xf numFmtId="0" fontId="3" fillId="4" borderId="31" xfId="0" applyFont="1" applyFill="1" applyBorder="1"/>
    <xf numFmtId="164" fontId="2" fillId="4" borderId="32" xfId="1" applyFont="1" applyFill="1" applyBorder="1"/>
    <xf numFmtId="0" fontId="3" fillId="4" borderId="12" xfId="0" applyFont="1" applyFill="1" applyBorder="1"/>
    <xf numFmtId="0" fontId="3" fillId="4" borderId="13" xfId="0" applyFont="1" applyFill="1" applyBorder="1"/>
    <xf numFmtId="164" fontId="2" fillId="4" borderId="33" xfId="0" applyNumberFormat="1" applyFont="1" applyFill="1" applyBorder="1"/>
    <xf numFmtId="164" fontId="2" fillId="5" borderId="33" xfId="0" applyNumberFormat="1" applyFont="1" applyFill="1" applyBorder="1"/>
    <xf numFmtId="164" fontId="2" fillId="5" borderId="26" xfId="1" applyFont="1" applyFill="1" applyBorder="1"/>
    <xf numFmtId="0" fontId="3" fillId="5" borderId="12" xfId="0" applyFont="1" applyFill="1" applyBorder="1"/>
    <xf numFmtId="0" fontId="3" fillId="5" borderId="13" xfId="0" applyFont="1" applyFill="1" applyBorder="1"/>
    <xf numFmtId="164" fontId="2" fillId="2" borderId="33" xfId="0" applyNumberFormat="1" applyFont="1" applyFill="1" applyBorder="1"/>
    <xf numFmtId="164" fontId="2" fillId="2" borderId="26" xfId="1" applyFont="1" applyFill="1" applyBorder="1"/>
    <xf numFmtId="39" fontId="2" fillId="5" borderId="26" xfId="1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3" fillId="0" borderId="0" xfId="2" applyNumberFormat="1" applyFont="1" applyBorder="1"/>
    <xf numFmtId="2" fontId="3" fillId="0" borderId="0" xfId="0" applyNumberFormat="1" applyFont="1" applyBorder="1"/>
    <xf numFmtId="10" fontId="3" fillId="0" borderId="17" xfId="2" applyNumberFormat="1" applyFont="1" applyBorder="1"/>
    <xf numFmtId="164" fontId="2" fillId="3" borderId="34" xfId="0" applyNumberFormat="1" applyFont="1" applyFill="1" applyBorder="1"/>
    <xf numFmtId="0" fontId="3" fillId="3" borderId="35" xfId="0" applyFont="1" applyFill="1" applyBorder="1" applyAlignment="1">
      <alignment horizontal="left"/>
    </xf>
    <xf numFmtId="0" fontId="3" fillId="3" borderId="36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164" fontId="2" fillId="6" borderId="7" xfId="0" applyNumberFormat="1" applyFont="1" applyFill="1" applyBorder="1"/>
    <xf numFmtId="164" fontId="2" fillId="6" borderId="34" xfId="0" applyNumberFormat="1" applyFont="1" applyFill="1" applyBorder="1"/>
    <xf numFmtId="0" fontId="3" fillId="6" borderId="35" xfId="0" applyFont="1" applyFill="1" applyBorder="1"/>
    <xf numFmtId="0" fontId="3" fillId="6" borderId="36" xfId="0" applyFont="1" applyFill="1" applyBorder="1"/>
    <xf numFmtId="0" fontId="3" fillId="6" borderId="8" xfId="0" applyFont="1" applyFill="1" applyBorder="1"/>
    <xf numFmtId="164" fontId="2" fillId="6" borderId="37" xfId="1" applyFont="1" applyFill="1" applyBorder="1"/>
    <xf numFmtId="164" fontId="2" fillId="6" borderId="38" xfId="1" applyFont="1" applyFill="1" applyBorder="1"/>
    <xf numFmtId="0" fontId="3" fillId="6" borderId="39" xfId="0" applyFont="1" applyFill="1" applyBorder="1"/>
    <xf numFmtId="0" fontId="3" fillId="6" borderId="40" xfId="0" applyFont="1" applyFill="1" applyBorder="1"/>
    <xf numFmtId="164" fontId="2" fillId="6" borderId="41" xfId="1" applyFont="1" applyFill="1" applyBorder="1"/>
    <xf numFmtId="164" fontId="2" fillId="6" borderId="42" xfId="1" applyFont="1" applyFill="1" applyBorder="1"/>
    <xf numFmtId="0" fontId="3" fillId="6" borderId="0" xfId="0" applyFont="1" applyFill="1" applyBorder="1"/>
    <xf numFmtId="0" fontId="3" fillId="6" borderId="43" xfId="0" applyFont="1" applyFill="1" applyBorder="1"/>
    <xf numFmtId="164" fontId="2" fillId="0" borderId="7" xfId="1" applyFont="1" applyBorder="1"/>
    <xf numFmtId="164" fontId="2" fillId="0" borderId="34" xfId="1" applyFont="1" applyBorder="1"/>
    <xf numFmtId="0" fontId="3" fillId="0" borderId="35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64" fontId="4" fillId="0" borderId="37" xfId="1" applyFont="1" applyBorder="1"/>
    <xf numFmtId="164" fontId="4" fillId="0" borderId="38" xfId="1" applyFont="1" applyBorder="1"/>
    <xf numFmtId="0" fontId="3" fillId="0" borderId="44" xfId="0" applyFont="1" applyBorder="1"/>
    <xf numFmtId="0" fontId="3" fillId="0" borderId="45" xfId="0" applyFont="1" applyBorder="1"/>
    <xf numFmtId="164" fontId="2" fillId="0" borderId="32" xfId="1" applyFont="1" applyBorder="1"/>
    <xf numFmtId="164" fontId="2" fillId="0" borderId="26" xfId="1" applyFont="1" applyBorder="1"/>
    <xf numFmtId="0" fontId="3" fillId="0" borderId="2" xfId="0" quotePrefix="1" applyFont="1" applyBorder="1"/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16" xfId="0" applyFont="1" applyBorder="1"/>
    <xf numFmtId="164" fontId="3" fillId="0" borderId="0" xfId="1" applyFont="1" applyBorder="1"/>
    <xf numFmtId="0" fontId="5" fillId="0" borderId="0" xfId="0" applyFont="1" applyBorder="1"/>
    <xf numFmtId="0" fontId="2" fillId="0" borderId="0" xfId="0" applyFont="1" applyBorder="1"/>
    <xf numFmtId="0" fontId="3" fillId="0" borderId="18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95250</xdr:rowOff>
    </xdr:from>
    <xdr:to>
      <xdr:col>2</xdr:col>
      <xdr:colOff>628650</xdr:colOff>
      <xdr:row>4</xdr:row>
      <xdr:rowOff>152400</xdr:rowOff>
    </xdr:to>
    <xdr:pic>
      <xdr:nvPicPr>
        <xdr:cNvPr id="2" name="Imagem 1" descr="C:\Documents and Settings\marcos.herbst\Meus documentos\Minhas imagens\simb_brasao.gif">
          <a:extLst>
            <a:ext uri="{FF2B5EF4-FFF2-40B4-BE49-F238E27FC236}">
              <a16:creationId xmlns:a16="http://schemas.microsoft.com/office/drawing/2014/main" id="{8FC3F96A-1A70-4681-8CD2-E78CD0651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95250"/>
          <a:ext cx="1466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1648A-A3CB-480A-A072-8610167CB659}">
  <dimension ref="A1:R52"/>
  <sheetViews>
    <sheetView tabSelected="1" zoomScale="70" zoomScaleNormal="70" workbookViewId="0">
      <selection activeCell="Q49" sqref="Q49"/>
    </sheetView>
  </sheetViews>
  <sheetFormatPr defaultRowHeight="15" x14ac:dyDescent="0.25"/>
  <cols>
    <col min="1" max="1" width="6.28515625" customWidth="1"/>
    <col min="2" max="2" width="3.85546875" customWidth="1"/>
    <col min="3" max="3" width="11.5703125" customWidth="1"/>
    <col min="4" max="4" width="10" customWidth="1"/>
    <col min="5" max="5" width="20.28515625" customWidth="1"/>
    <col min="6" max="6" width="21.28515625" customWidth="1"/>
    <col min="7" max="7" width="20.5703125" customWidth="1"/>
    <col min="8" max="9" width="20.28515625" customWidth="1"/>
    <col min="10" max="10" width="20.7109375" customWidth="1"/>
    <col min="11" max="11" width="21.7109375" customWidth="1"/>
    <col min="12" max="12" width="22.140625" customWidth="1"/>
    <col min="13" max="14" width="20.85546875" customWidth="1"/>
    <col min="15" max="16" width="20.5703125" customWidth="1"/>
    <col min="17" max="17" width="20.140625" customWidth="1"/>
    <col min="18" max="18" width="22" customWidth="1"/>
  </cols>
  <sheetData>
    <row r="1" spans="1:18" ht="15.75" x14ac:dyDescent="0.25">
      <c r="A1" s="112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108"/>
    </row>
    <row r="2" spans="1:18" ht="15.75" x14ac:dyDescent="0.25">
      <c r="A2" s="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" spans="1:18" ht="20.25" x14ac:dyDescent="0.3">
      <c r="A3" s="4"/>
      <c r="B3" s="2"/>
      <c r="C3" s="111"/>
      <c r="D3" s="110" t="s">
        <v>51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/>
    </row>
    <row r="4" spans="1:18" ht="20.25" x14ac:dyDescent="0.3">
      <c r="A4" s="4"/>
      <c r="B4" s="2"/>
      <c r="C4" s="111"/>
      <c r="D4" s="110" t="s">
        <v>50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09"/>
      <c r="Q4" s="31"/>
      <c r="R4" s="1"/>
    </row>
    <row r="5" spans="1:18" ht="15.75" x14ac:dyDescent="0.25">
      <c r="A5" s="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"/>
    </row>
    <row r="6" spans="1:18" ht="15.75" x14ac:dyDescent="0.25">
      <c r="A6" s="8"/>
      <c r="B6" s="2"/>
      <c r="C6" s="2"/>
      <c r="D6" s="2"/>
      <c r="E6" s="2"/>
      <c r="F6" s="31"/>
      <c r="G6" s="2"/>
      <c r="H6" s="2"/>
      <c r="I6" s="2"/>
      <c r="J6" s="2"/>
      <c r="K6" s="2"/>
      <c r="L6" s="31"/>
      <c r="M6" s="2"/>
      <c r="N6" s="2"/>
      <c r="O6" s="2"/>
      <c r="P6" s="2"/>
      <c r="Q6" s="2"/>
      <c r="R6" s="30"/>
    </row>
    <row r="7" spans="1:18" ht="15.75" x14ac:dyDescent="0.25">
      <c r="A7" s="8"/>
      <c r="B7" s="2"/>
      <c r="C7" s="2"/>
      <c r="D7" s="2"/>
      <c r="E7" s="2"/>
      <c r="F7" s="31"/>
      <c r="G7" s="2"/>
      <c r="H7" s="2"/>
      <c r="I7" s="2"/>
      <c r="J7" s="2"/>
      <c r="K7" s="2"/>
      <c r="L7" s="31"/>
      <c r="M7" s="31"/>
      <c r="N7" s="2"/>
      <c r="O7" s="2"/>
      <c r="P7" s="2"/>
      <c r="Q7" s="2"/>
      <c r="R7" s="1"/>
    </row>
    <row r="8" spans="1:18" ht="15.75" x14ac:dyDescent="0.25">
      <c r="A8" s="36" t="s">
        <v>49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108"/>
    </row>
    <row r="9" spans="1:18" ht="15.75" x14ac:dyDescent="0.25">
      <c r="A9" s="8"/>
      <c r="B9" s="2"/>
      <c r="C9" s="2"/>
      <c r="D9" s="2"/>
      <c r="E9" s="2"/>
      <c r="F9" s="73" t="s">
        <v>24</v>
      </c>
      <c r="G9" s="73" t="s">
        <v>24</v>
      </c>
      <c r="H9" s="73" t="s">
        <v>24</v>
      </c>
      <c r="I9" s="73" t="s">
        <v>24</v>
      </c>
      <c r="J9" s="73" t="s">
        <v>24</v>
      </c>
      <c r="K9" s="73" t="s">
        <v>24</v>
      </c>
      <c r="L9" s="73" t="s">
        <v>24</v>
      </c>
      <c r="M9" s="73" t="s">
        <v>24</v>
      </c>
      <c r="N9" s="73" t="s">
        <v>24</v>
      </c>
      <c r="O9" s="73" t="s">
        <v>24</v>
      </c>
      <c r="P9" s="73" t="s">
        <v>24</v>
      </c>
      <c r="Q9" s="73" t="s">
        <v>24</v>
      </c>
      <c r="R9" s="72" t="s">
        <v>24</v>
      </c>
    </row>
    <row r="10" spans="1:18" ht="15.75" x14ac:dyDescent="0.25">
      <c r="A10" s="8"/>
      <c r="B10" s="2"/>
      <c r="C10" s="2"/>
      <c r="D10" s="2"/>
      <c r="E10" s="2"/>
      <c r="F10" s="107" t="s">
        <v>48</v>
      </c>
      <c r="G10" s="107" t="s">
        <v>47</v>
      </c>
      <c r="H10" s="107" t="s">
        <v>46</v>
      </c>
      <c r="I10" s="107" t="s">
        <v>45</v>
      </c>
      <c r="J10" s="107" t="s">
        <v>44</v>
      </c>
      <c r="K10" s="107" t="s">
        <v>43</v>
      </c>
      <c r="L10" s="107" t="s">
        <v>42</v>
      </c>
      <c r="M10" s="107" t="s">
        <v>41</v>
      </c>
      <c r="N10" s="107" t="s">
        <v>40</v>
      </c>
      <c r="O10" s="107" t="s">
        <v>39</v>
      </c>
      <c r="P10" s="107" t="s">
        <v>38</v>
      </c>
      <c r="Q10" s="107" t="s">
        <v>37</v>
      </c>
      <c r="R10" s="106" t="s">
        <v>36</v>
      </c>
    </row>
    <row r="11" spans="1:18" ht="15.75" x14ac:dyDescent="0.25">
      <c r="A11" s="105" t="s">
        <v>35</v>
      </c>
      <c r="B11" s="24" t="s">
        <v>34</v>
      </c>
      <c r="C11" s="23"/>
      <c r="D11" s="23"/>
      <c r="E11" s="23"/>
      <c r="F11" s="104">
        <v>1690199068.5699999</v>
      </c>
      <c r="G11" s="104">
        <v>1063616585.95</v>
      </c>
      <c r="H11" s="104">
        <v>1235511372.9300001</v>
      </c>
      <c r="I11" s="104">
        <v>1038335138.73</v>
      </c>
      <c r="J11" s="104">
        <v>1222163037.0699999</v>
      </c>
      <c r="K11" s="104">
        <v>1074383759.76</v>
      </c>
      <c r="L11" s="104">
        <v>1247566688.74</v>
      </c>
      <c r="M11" s="104">
        <v>986866865.69000006</v>
      </c>
      <c r="N11" s="104">
        <v>1102466549.8499999</v>
      </c>
      <c r="O11" s="104">
        <v>1328079990.8199999</v>
      </c>
      <c r="P11" s="104">
        <v>989343188.92999995</v>
      </c>
      <c r="Q11" s="104">
        <v>1171180885.4000001</v>
      </c>
      <c r="R11" s="103">
        <f>SUM(F11:Q11)</f>
        <v>14149713132.440001</v>
      </c>
    </row>
    <row r="12" spans="1:18" ht="15.75" x14ac:dyDescent="0.25">
      <c r="A12" s="8"/>
      <c r="B12" s="24" t="s">
        <v>33</v>
      </c>
      <c r="C12" s="23"/>
      <c r="D12" s="23"/>
      <c r="E12" s="23"/>
      <c r="F12" s="104">
        <v>28577947.870000001</v>
      </c>
      <c r="G12" s="104">
        <v>25887279.52</v>
      </c>
      <c r="H12" s="104">
        <v>32114169.079999998</v>
      </c>
      <c r="I12" s="104">
        <v>22858224.879999999</v>
      </c>
      <c r="J12" s="104">
        <v>22925392.399999999</v>
      </c>
      <c r="K12" s="104">
        <v>19993033.879999999</v>
      </c>
      <c r="L12" s="104">
        <v>20899314.280000001</v>
      </c>
      <c r="M12" s="104">
        <v>20989083.41</v>
      </c>
      <c r="N12" s="104">
        <v>16481546.17</v>
      </c>
      <c r="O12" s="104">
        <v>19277359.73</v>
      </c>
      <c r="P12" s="104">
        <v>16704856.470000001</v>
      </c>
      <c r="Q12" s="104">
        <v>15539761.359999999</v>
      </c>
      <c r="R12" s="103">
        <f>SUM(F12:Q12)</f>
        <v>262247969.04999995</v>
      </c>
    </row>
    <row r="13" spans="1:18" ht="16.5" thickBot="1" x14ac:dyDescent="0.3">
      <c r="A13" s="8"/>
      <c r="B13" s="102" t="s">
        <v>32</v>
      </c>
      <c r="C13" s="101"/>
      <c r="D13" s="101"/>
      <c r="E13" s="101"/>
      <c r="F13" s="100">
        <v>-2374587.6800000002</v>
      </c>
      <c r="G13" s="100">
        <v>-1931908.94</v>
      </c>
      <c r="H13" s="100">
        <v>-1351280.53</v>
      </c>
      <c r="I13" s="100">
        <v>-2042890.72</v>
      </c>
      <c r="J13" s="100">
        <v>-1718595.86</v>
      </c>
      <c r="K13" s="100">
        <v>-2022808.37</v>
      </c>
      <c r="L13" s="100">
        <v>-1778241.21</v>
      </c>
      <c r="M13" s="100">
        <v>-2064905.25</v>
      </c>
      <c r="N13" s="100">
        <v>-1633390.87</v>
      </c>
      <c r="O13" s="100">
        <v>-1824714.71</v>
      </c>
      <c r="P13" s="100">
        <v>-2198125.2400000002</v>
      </c>
      <c r="Q13" s="100">
        <v>-1727290.92</v>
      </c>
      <c r="R13" s="99">
        <f>SUM(F13:Q13)</f>
        <v>-22668740.300000004</v>
      </c>
    </row>
    <row r="14" spans="1:18" ht="17.25" thickTop="1" thickBot="1" x14ac:dyDescent="0.3">
      <c r="A14" s="8"/>
      <c r="B14" s="98" t="s">
        <v>31</v>
      </c>
      <c r="C14" s="97"/>
      <c r="D14" s="97"/>
      <c r="E14" s="96"/>
      <c r="F14" s="95">
        <f>SUM(F11:F13)</f>
        <v>1716402428.7599998</v>
      </c>
      <c r="G14" s="95">
        <f>SUM(G11:G13)</f>
        <v>1087571956.53</v>
      </c>
      <c r="H14" s="95">
        <f>SUM(H11:H13)</f>
        <v>1266274261.48</v>
      </c>
      <c r="I14" s="95">
        <f>SUM(I11:I13)</f>
        <v>1059150472.89</v>
      </c>
      <c r="J14" s="95">
        <f>SUM(J11:J13)</f>
        <v>1243369833.6100001</v>
      </c>
      <c r="K14" s="95">
        <f>SUM(K11:K13)</f>
        <v>1092353985.2700002</v>
      </c>
      <c r="L14" s="95">
        <f>SUM(L11:L13)</f>
        <v>1266687761.8099999</v>
      </c>
      <c r="M14" s="95">
        <f>SUM(M11:M13)</f>
        <v>1005791043.85</v>
      </c>
      <c r="N14" s="95">
        <f>SUM(N11:N13)</f>
        <v>1117314705.1500001</v>
      </c>
      <c r="O14" s="95">
        <f>SUM(O11:O13)</f>
        <v>1345532635.8399999</v>
      </c>
      <c r="P14" s="95">
        <f>SUM(P11:P13)</f>
        <v>1003849920.16</v>
      </c>
      <c r="Q14" s="95">
        <f>SUM(Q11:Q13)</f>
        <v>1184993355.8399999</v>
      </c>
      <c r="R14" s="94">
        <f>SUM(R11:R13)</f>
        <v>14389292361.190001</v>
      </c>
    </row>
    <row r="15" spans="1:18" ht="16.5" thickTop="1" x14ac:dyDescent="0.25">
      <c r="A15" s="8"/>
      <c r="B15" s="93" t="s">
        <v>30</v>
      </c>
      <c r="C15" s="92"/>
      <c r="D15" s="92"/>
      <c r="E15" s="92"/>
      <c r="F15" s="91">
        <v>37430070.780000001</v>
      </c>
      <c r="G15" s="91">
        <v>19354131.170000002</v>
      </c>
      <c r="H15" s="91">
        <v>22979043.370000001</v>
      </c>
      <c r="I15" s="91">
        <v>24409458.120000001</v>
      </c>
      <c r="J15" s="91">
        <v>17062710.48</v>
      </c>
      <c r="K15" s="91">
        <v>27834143.66</v>
      </c>
      <c r="L15" s="91">
        <v>20490439.469999999</v>
      </c>
      <c r="M15" s="91">
        <v>23119527.710000001</v>
      </c>
      <c r="N15" s="91">
        <v>14522195.99</v>
      </c>
      <c r="O15" s="91">
        <v>25322139.759999998</v>
      </c>
      <c r="P15" s="91">
        <v>15022082.039999999</v>
      </c>
      <c r="Q15" s="91">
        <v>23724752.550000001</v>
      </c>
      <c r="R15" s="90">
        <f>SUM(F15:Q15)</f>
        <v>271270695.10000002</v>
      </c>
    </row>
    <row r="16" spans="1:18" ht="16.5" thickBot="1" x14ac:dyDescent="0.3">
      <c r="A16" s="8"/>
      <c r="B16" s="89" t="s">
        <v>29</v>
      </c>
      <c r="C16" s="88"/>
      <c r="D16" s="88"/>
      <c r="E16" s="88"/>
      <c r="F16" s="87">
        <v>1032222.14</v>
      </c>
      <c r="G16" s="87">
        <v>492343.3</v>
      </c>
      <c r="H16" s="87">
        <v>639180.91</v>
      </c>
      <c r="I16" s="87">
        <v>596970.56999999995</v>
      </c>
      <c r="J16" s="87">
        <v>612090.64</v>
      </c>
      <c r="K16" s="87">
        <v>602461.53</v>
      </c>
      <c r="L16" s="87">
        <v>550339.14</v>
      </c>
      <c r="M16" s="87">
        <v>625906.41</v>
      </c>
      <c r="N16" s="87">
        <v>488989.66</v>
      </c>
      <c r="O16" s="87">
        <v>678275.14</v>
      </c>
      <c r="P16" s="87">
        <v>403723.66</v>
      </c>
      <c r="Q16" s="87">
        <v>568215.86</v>
      </c>
      <c r="R16" s="86">
        <f>SUM(F16:Q16)</f>
        <v>7290718.96</v>
      </c>
    </row>
    <row r="17" spans="1:18" ht="17.25" thickTop="1" thickBot="1" x14ac:dyDescent="0.3">
      <c r="A17" s="8"/>
      <c r="B17" s="85" t="s">
        <v>28</v>
      </c>
      <c r="C17" s="84"/>
      <c r="D17" s="84"/>
      <c r="E17" s="83"/>
      <c r="F17" s="82">
        <f>SUM(F15:F16)</f>
        <v>38462292.920000002</v>
      </c>
      <c r="G17" s="82">
        <f>SUM(G15:G16)</f>
        <v>19846474.470000003</v>
      </c>
      <c r="H17" s="82">
        <f>SUM(H15:H16)</f>
        <v>23618224.280000001</v>
      </c>
      <c r="I17" s="82">
        <f>SUM(I15:I16)</f>
        <v>25006428.690000001</v>
      </c>
      <c r="J17" s="82">
        <f>SUM(J15:J16)</f>
        <v>17674801.120000001</v>
      </c>
      <c r="K17" s="82">
        <f>SUM(K15:K16)</f>
        <v>28436605.190000001</v>
      </c>
      <c r="L17" s="82">
        <f>SUM(L15:L16)</f>
        <v>21040778.609999999</v>
      </c>
      <c r="M17" s="82">
        <f>SUM(M15:M16)</f>
        <v>23745434.120000001</v>
      </c>
      <c r="N17" s="82">
        <f>SUM(N15:N16)</f>
        <v>15011185.65</v>
      </c>
      <c r="O17" s="82">
        <f>SUM(O15:O16)</f>
        <v>26000414.899999999</v>
      </c>
      <c r="P17" s="82">
        <f>SUM(P15:P16)</f>
        <v>15425805.699999999</v>
      </c>
      <c r="Q17" s="82">
        <f>SUM(Q15:Q16)</f>
        <v>24292968.41</v>
      </c>
      <c r="R17" s="81">
        <f>SUM(F17:Q17)</f>
        <v>278561414.06000006</v>
      </c>
    </row>
    <row r="18" spans="1:18" ht="17.25" thickTop="1" thickBot="1" x14ac:dyDescent="0.3">
      <c r="A18" s="16"/>
      <c r="B18" s="80" t="s">
        <v>27</v>
      </c>
      <c r="C18" s="79"/>
      <c r="D18" s="79"/>
      <c r="E18" s="78"/>
      <c r="F18" s="77">
        <f>F11+F12+F13+F17</f>
        <v>1754864721.6799998</v>
      </c>
      <c r="G18" s="77">
        <f>G11+G12+G13+G17</f>
        <v>1107418431</v>
      </c>
      <c r="H18" s="77">
        <f>H11+H12+H13+H17</f>
        <v>1289892485.76</v>
      </c>
      <c r="I18" s="77">
        <f>I11+I12+I13+I17</f>
        <v>1084156901.5799999</v>
      </c>
      <c r="J18" s="77">
        <f>J11+J12+J13+J17</f>
        <v>1261044634.73</v>
      </c>
      <c r="K18" s="77">
        <f>K11+K12+K13+K17</f>
        <v>1120790590.4600003</v>
      </c>
      <c r="L18" s="77">
        <f>L11+L12+L13+L17</f>
        <v>1287728540.4199998</v>
      </c>
      <c r="M18" s="77">
        <f>M11+M12+M13+M17</f>
        <v>1029536477.97</v>
      </c>
      <c r="N18" s="77">
        <f>N11+N12+N13+N17</f>
        <v>1132325890.8000002</v>
      </c>
      <c r="O18" s="77">
        <f>O11+O12+O13+O17</f>
        <v>1371533050.74</v>
      </c>
      <c r="P18" s="77">
        <f>P11+P12+P13+P17</f>
        <v>1019275725.86</v>
      </c>
      <c r="Q18" s="77">
        <f>Q11+Q12+Q13+Q17</f>
        <v>1209286324.25</v>
      </c>
      <c r="R18" s="18">
        <f>SUM(F18:Q18)</f>
        <v>14667853775.249998</v>
      </c>
    </row>
    <row r="19" spans="1:18" ht="16.5" thickTop="1" x14ac:dyDescent="0.25">
      <c r="A19" s="36" t="s">
        <v>26</v>
      </c>
      <c r="B19" s="34"/>
      <c r="C19" s="34"/>
      <c r="D19" s="34"/>
      <c r="E19" s="34"/>
      <c r="F19" s="34"/>
      <c r="G19" s="34"/>
      <c r="H19" s="34"/>
      <c r="I19" s="34"/>
      <c r="J19" s="34"/>
      <c r="K19" s="76"/>
      <c r="L19" s="33"/>
      <c r="M19" s="34"/>
      <c r="N19" s="34"/>
      <c r="O19" s="34"/>
      <c r="P19" s="34"/>
      <c r="Q19" s="34"/>
      <c r="R19" s="32"/>
    </row>
    <row r="20" spans="1:18" ht="15.75" x14ac:dyDescent="0.25">
      <c r="A20" s="4" t="s">
        <v>25</v>
      </c>
      <c r="B20" s="2"/>
      <c r="C20" s="2"/>
      <c r="D20" s="2"/>
      <c r="E20" s="2"/>
      <c r="F20" s="31"/>
      <c r="G20" s="2"/>
      <c r="H20" s="2"/>
      <c r="I20" s="75"/>
      <c r="J20" s="2"/>
      <c r="K20" s="74"/>
      <c r="L20" s="31"/>
      <c r="M20" s="31"/>
      <c r="N20" s="31"/>
      <c r="O20" s="31"/>
      <c r="P20" s="2"/>
      <c r="Q20" s="2"/>
      <c r="R20" s="30"/>
    </row>
    <row r="21" spans="1:18" ht="15.75" x14ac:dyDescent="0.25">
      <c r="A21" s="8"/>
      <c r="B21" s="2"/>
      <c r="C21" s="2"/>
      <c r="D21" s="2"/>
      <c r="E21" s="2"/>
      <c r="F21" s="73" t="s">
        <v>24</v>
      </c>
      <c r="G21" s="73" t="s">
        <v>24</v>
      </c>
      <c r="H21" s="73" t="s">
        <v>24</v>
      </c>
      <c r="I21" s="73" t="s">
        <v>24</v>
      </c>
      <c r="J21" s="73" t="s">
        <v>24</v>
      </c>
      <c r="K21" s="73" t="s">
        <v>24</v>
      </c>
      <c r="L21" s="73" t="s">
        <v>24</v>
      </c>
      <c r="M21" s="73" t="s">
        <v>24</v>
      </c>
      <c r="N21" s="73" t="s">
        <v>24</v>
      </c>
      <c r="O21" s="73" t="s">
        <v>24</v>
      </c>
      <c r="P21" s="73" t="s">
        <v>24</v>
      </c>
      <c r="Q21" s="73" t="s">
        <v>24</v>
      </c>
      <c r="R21" s="72" t="s">
        <v>24</v>
      </c>
    </row>
    <row r="22" spans="1:18" ht="15.75" x14ac:dyDescent="0.25">
      <c r="A22" s="8">
        <v>5161</v>
      </c>
      <c r="B22" s="29" t="s">
        <v>23</v>
      </c>
      <c r="C22" s="28"/>
      <c r="D22" s="28"/>
      <c r="E22" s="28"/>
      <c r="F22" s="70">
        <v>306403374.22000003</v>
      </c>
      <c r="G22" s="70">
        <v>301418989.63</v>
      </c>
      <c r="H22" s="70">
        <v>329957707.04000002</v>
      </c>
      <c r="I22" s="70">
        <v>396667445.81999999</v>
      </c>
      <c r="J22" s="70">
        <v>350494775.16000003</v>
      </c>
      <c r="K22" s="70">
        <v>461125545.52999997</v>
      </c>
      <c r="L22" s="70">
        <v>514175835.56</v>
      </c>
      <c r="M22" s="70">
        <v>498082343.61000001</v>
      </c>
      <c r="N22" s="70">
        <v>519055285.51999998</v>
      </c>
      <c r="O22" s="70">
        <v>517858268.38999999</v>
      </c>
      <c r="P22" s="70">
        <v>518665362.06999999</v>
      </c>
      <c r="Q22" s="70">
        <v>1524783958.98</v>
      </c>
      <c r="R22" s="69">
        <f>SUM(F22:Q22)</f>
        <v>6238688891.5300007</v>
      </c>
    </row>
    <row r="23" spans="1:18" ht="15.75" x14ac:dyDescent="0.25">
      <c r="A23" s="8">
        <v>5757</v>
      </c>
      <c r="B23" s="29" t="s">
        <v>22</v>
      </c>
      <c r="C23" s="28"/>
      <c r="D23" s="28"/>
      <c r="E23" s="28"/>
      <c r="F23" s="70">
        <v>151611249.50999999</v>
      </c>
      <c r="G23" s="70">
        <v>139993898.78</v>
      </c>
      <c r="H23" s="70">
        <v>159499348.66999999</v>
      </c>
      <c r="I23" s="70">
        <v>120501426.36</v>
      </c>
      <c r="J23" s="70">
        <v>231851701.75999999</v>
      </c>
      <c r="K23" s="70">
        <v>214776703.36000001</v>
      </c>
      <c r="L23" s="70">
        <v>245638650.19999999</v>
      </c>
      <c r="M23" s="70">
        <v>237930065.40000001</v>
      </c>
      <c r="N23" s="70">
        <v>247875653.28999999</v>
      </c>
      <c r="O23" s="70">
        <v>247543627.77000001</v>
      </c>
      <c r="P23" s="70">
        <v>248394874.25</v>
      </c>
      <c r="Q23" s="70">
        <v>734616099.87</v>
      </c>
      <c r="R23" s="69">
        <f>SUM(F23:Q23)</f>
        <v>2980233299.2199998</v>
      </c>
    </row>
    <row r="24" spans="1:18" ht="15.75" x14ac:dyDescent="0.25">
      <c r="A24" s="8">
        <v>5160</v>
      </c>
      <c r="B24" s="68" t="s">
        <v>21</v>
      </c>
      <c r="C24" s="67"/>
      <c r="D24" s="67"/>
      <c r="E24" s="67"/>
      <c r="F24" s="66">
        <v>48093089.030000001</v>
      </c>
      <c r="G24" s="66">
        <v>46735089.130000003</v>
      </c>
      <c r="H24" s="66">
        <v>67188518.75</v>
      </c>
      <c r="I24" s="71">
        <v>59918570.329999998</v>
      </c>
      <c r="J24" s="71">
        <v>67536325.920000002</v>
      </c>
      <c r="K24" s="66">
        <v>59379966.530000001</v>
      </c>
      <c r="L24" s="66">
        <v>70844867.549999997</v>
      </c>
      <c r="M24" s="66">
        <v>71776429.680000007</v>
      </c>
      <c r="N24" s="66">
        <v>72472402.5</v>
      </c>
      <c r="O24" s="66">
        <v>72667098.280000001</v>
      </c>
      <c r="P24" s="66">
        <v>73038016.530000001</v>
      </c>
      <c r="Q24" s="66">
        <v>157792328.66</v>
      </c>
      <c r="R24" s="65">
        <f>SUM(F24:Q24)</f>
        <v>867442702.88999999</v>
      </c>
    </row>
    <row r="25" spans="1:18" ht="15.75" x14ac:dyDescent="0.25">
      <c r="A25" s="8">
        <v>5759</v>
      </c>
      <c r="B25" s="68" t="s">
        <v>20</v>
      </c>
      <c r="C25" s="67"/>
      <c r="D25" s="67"/>
      <c r="E25" s="67"/>
      <c r="F25" s="66">
        <v>18348118.34</v>
      </c>
      <c r="G25" s="66">
        <v>17693820.530000001</v>
      </c>
      <c r="H25" s="66">
        <v>25456699.510000002</v>
      </c>
      <c r="I25" s="71">
        <v>26185296.789999999</v>
      </c>
      <c r="J25" s="71">
        <v>25639628.149999999</v>
      </c>
      <c r="K25" s="66">
        <v>22075694.699999999</v>
      </c>
      <c r="L25" s="66">
        <v>26998670.170000002</v>
      </c>
      <c r="M25" s="66">
        <v>27477994.079999998</v>
      </c>
      <c r="N25" s="66">
        <v>27707040.390000001</v>
      </c>
      <c r="O25" s="66">
        <v>27668356.59</v>
      </c>
      <c r="P25" s="66">
        <v>27770829.27</v>
      </c>
      <c r="Q25" s="66">
        <v>60367859.469999999</v>
      </c>
      <c r="R25" s="65">
        <f>SUM(F25:Q25)</f>
        <v>333390007.99000001</v>
      </c>
    </row>
    <row r="26" spans="1:18" ht="15.75" x14ac:dyDescent="0.25">
      <c r="A26" s="8"/>
      <c r="B26" s="29" t="s">
        <v>19</v>
      </c>
      <c r="C26" s="28"/>
      <c r="D26" s="28"/>
      <c r="E26" s="28"/>
      <c r="F26" s="70"/>
      <c r="G26" s="70">
        <v>5372803.3300000001</v>
      </c>
      <c r="H26" s="70">
        <v>4480050.91</v>
      </c>
      <c r="I26" s="70">
        <v>5770095.21</v>
      </c>
      <c r="J26" s="70">
        <v>5922894.1100000003</v>
      </c>
      <c r="K26" s="70">
        <v>6335672.0800000001</v>
      </c>
      <c r="L26" s="70">
        <v>6602141.3300000001</v>
      </c>
      <c r="M26" s="70">
        <v>6865766.96</v>
      </c>
      <c r="N26" s="70">
        <v>6879367.71</v>
      </c>
      <c r="O26" s="70">
        <v>6868325.6799999997</v>
      </c>
      <c r="P26" s="70">
        <v>9165695.2599999998</v>
      </c>
      <c r="Q26" s="70">
        <v>18350914.420000002</v>
      </c>
      <c r="R26" s="69">
        <f>SUM(F26:Q26)</f>
        <v>82613727</v>
      </c>
    </row>
    <row r="27" spans="1:18" ht="15.75" x14ac:dyDescent="0.25">
      <c r="A27" s="8">
        <v>5154</v>
      </c>
      <c r="B27" s="68" t="s">
        <v>18</v>
      </c>
      <c r="C27" s="67"/>
      <c r="D27" s="67"/>
      <c r="E27" s="67"/>
      <c r="F27" s="66">
        <v>257284956.80000001</v>
      </c>
      <c r="G27" s="66">
        <v>254362712.53999999</v>
      </c>
      <c r="H27" s="66">
        <v>267260875.05000001</v>
      </c>
      <c r="I27" s="66">
        <v>268465621.85000002</v>
      </c>
      <c r="J27" s="66">
        <v>268650794.5</v>
      </c>
      <c r="K27" s="66">
        <v>263750051.99000001</v>
      </c>
      <c r="L27" s="66">
        <v>279001010.08999997</v>
      </c>
      <c r="M27" s="66">
        <v>283500204</v>
      </c>
      <c r="N27" s="66">
        <v>284899724.60000002</v>
      </c>
      <c r="O27" s="66">
        <v>285417564.30000001</v>
      </c>
      <c r="P27" s="66">
        <v>285022327.54000002</v>
      </c>
      <c r="Q27" s="66">
        <v>140740362.13999999</v>
      </c>
      <c r="R27" s="65">
        <f>SUM(F27:Q27)</f>
        <v>3138356205.4000001</v>
      </c>
    </row>
    <row r="28" spans="1:18" ht="15.75" x14ac:dyDescent="0.25">
      <c r="A28" s="8">
        <v>5154</v>
      </c>
      <c r="B28" s="63" t="s">
        <v>17</v>
      </c>
      <c r="C28" s="62"/>
      <c r="D28" s="62"/>
      <c r="E28" s="62"/>
      <c r="F28" s="54">
        <v>27611944.210000001</v>
      </c>
      <c r="G28" s="54">
        <v>24760535.949999999</v>
      </c>
      <c r="H28" s="54">
        <v>45831317.490000002</v>
      </c>
      <c r="I28" s="54">
        <v>-194642.32</v>
      </c>
      <c r="J28" s="54">
        <v>25520771.350000001</v>
      </c>
      <c r="K28" s="54">
        <v>24458035.559999999</v>
      </c>
      <c r="L28" s="54">
        <v>21366458.02</v>
      </c>
      <c r="M28" s="54">
        <v>24667870.399999999</v>
      </c>
      <c r="N28" s="54">
        <v>24070282.640000001</v>
      </c>
      <c r="O28" s="54">
        <v>23975623.25</v>
      </c>
      <c r="P28" s="54">
        <v>23940183.780000001</v>
      </c>
      <c r="Q28" s="54">
        <v>25828586.239999998</v>
      </c>
      <c r="R28" s="64">
        <f>SUM(F28:Q28)</f>
        <v>291836966.56999999</v>
      </c>
    </row>
    <row r="29" spans="1:18" ht="15.75" x14ac:dyDescent="0.25">
      <c r="A29" s="8">
        <v>6033</v>
      </c>
      <c r="B29" s="63" t="s">
        <v>16</v>
      </c>
      <c r="C29" s="62"/>
      <c r="D29" s="62"/>
      <c r="E29" s="62"/>
      <c r="F29" s="54"/>
      <c r="G29" s="54"/>
      <c r="H29" s="54"/>
      <c r="I29" s="54"/>
      <c r="J29" s="54"/>
      <c r="K29" s="54"/>
      <c r="L29" s="54"/>
      <c r="M29" s="54"/>
      <c r="N29" s="54">
        <v>16650272.199999999</v>
      </c>
      <c r="O29" s="54">
        <v>16944737.800000001</v>
      </c>
      <c r="P29" s="54">
        <v>17458431.199999999</v>
      </c>
      <c r="Q29" s="54">
        <v>17129901.149999999</v>
      </c>
      <c r="R29" s="61">
        <f>SUM(F29:Q29)</f>
        <v>68183342.349999994</v>
      </c>
    </row>
    <row r="30" spans="1:18" ht="15.75" x14ac:dyDescent="0.25">
      <c r="A30" s="8">
        <v>5156</v>
      </c>
      <c r="B30" s="60" t="s">
        <v>15</v>
      </c>
      <c r="C30" s="56"/>
      <c r="D30" s="56"/>
      <c r="E30" s="56"/>
      <c r="F30" s="54"/>
      <c r="G30" s="54">
        <v>3275541.26</v>
      </c>
      <c r="H30" s="54">
        <v>25292328.329999998</v>
      </c>
      <c r="I30" s="54">
        <v>73449.89</v>
      </c>
      <c r="J30" s="54">
        <v>5641177.1200000001</v>
      </c>
      <c r="K30" s="54">
        <v>22400971.550000001</v>
      </c>
      <c r="L30" s="54">
        <v>108390.52</v>
      </c>
      <c r="M30" s="54">
        <v>2153977.54</v>
      </c>
      <c r="N30" s="54">
        <v>24997662.129999999</v>
      </c>
      <c r="O30" s="54">
        <v>0</v>
      </c>
      <c r="P30" s="54">
        <v>200</v>
      </c>
      <c r="Q30" s="54">
        <v>-132923.57999999999</v>
      </c>
      <c r="R30" s="59">
        <f>SUM(F30:Q30)</f>
        <v>83810774.75999999</v>
      </c>
    </row>
    <row r="31" spans="1:18" ht="15.75" x14ac:dyDescent="0.25">
      <c r="A31" s="8">
        <v>5159</v>
      </c>
      <c r="B31" s="57" t="s">
        <v>14</v>
      </c>
      <c r="C31" s="55"/>
      <c r="D31" s="55"/>
      <c r="E31" s="55"/>
      <c r="F31" s="54">
        <v>3088588.67</v>
      </c>
      <c r="G31" s="54">
        <v>29942603.120000001</v>
      </c>
      <c r="H31" s="54">
        <v>37108363.43</v>
      </c>
      <c r="I31" s="54">
        <v>40514007.880000003</v>
      </c>
      <c r="J31" s="54">
        <v>45408758.93</v>
      </c>
      <c r="K31" s="54">
        <v>42223763.619999997</v>
      </c>
      <c r="L31" s="54">
        <v>42018598.109999999</v>
      </c>
      <c r="M31" s="54">
        <v>39242088.130000003</v>
      </c>
      <c r="N31" s="54">
        <v>35009246.380000003</v>
      </c>
      <c r="O31" s="54">
        <v>24692438.030000001</v>
      </c>
      <c r="P31" s="54">
        <v>16568638.869999999</v>
      </c>
      <c r="Q31" s="54">
        <v>1248075.46</v>
      </c>
      <c r="R31" s="58">
        <f>SUM(F31:Q31)</f>
        <v>357065170.62999994</v>
      </c>
    </row>
    <row r="32" spans="1:18" ht="15.75" x14ac:dyDescent="0.25">
      <c r="A32" s="8">
        <v>5163</v>
      </c>
      <c r="B32" s="57" t="s">
        <v>13</v>
      </c>
      <c r="C32" s="55"/>
      <c r="D32" s="55"/>
      <c r="E32" s="55"/>
      <c r="F32" s="54">
        <v>114846.2</v>
      </c>
      <c r="G32" s="54">
        <v>883088.33</v>
      </c>
      <c r="H32" s="54">
        <v>1135672.05</v>
      </c>
      <c r="I32" s="54">
        <v>1353008.5</v>
      </c>
      <c r="J32" s="54">
        <v>1602150.41</v>
      </c>
      <c r="K32" s="54">
        <v>1479256.51</v>
      </c>
      <c r="L32" s="54">
        <v>1423878.97</v>
      </c>
      <c r="M32" s="54">
        <v>1300323.21</v>
      </c>
      <c r="N32" s="54">
        <v>1211191.9099999999</v>
      </c>
      <c r="O32" s="54">
        <v>1218504.45</v>
      </c>
      <c r="P32" s="54">
        <v>704104.01</v>
      </c>
      <c r="Q32" s="54">
        <v>42629.54</v>
      </c>
      <c r="R32" s="53">
        <f>SUM(F32:Q32)</f>
        <v>12468654.089999998</v>
      </c>
    </row>
    <row r="33" spans="1:18" ht="15.75" x14ac:dyDescent="0.25">
      <c r="A33" s="8">
        <v>5740</v>
      </c>
      <c r="B33" s="57" t="s">
        <v>12</v>
      </c>
      <c r="C33" s="56"/>
      <c r="D33" s="56"/>
      <c r="E33" s="55"/>
      <c r="F33" s="54">
        <v>134680.6</v>
      </c>
      <c r="G33" s="54">
        <v>16993613.739999998</v>
      </c>
      <c r="H33" s="54">
        <v>41711072.770000003</v>
      </c>
      <c r="I33" s="54">
        <v>23037250.640000001</v>
      </c>
      <c r="J33" s="54">
        <v>59904924.799999997</v>
      </c>
      <c r="K33" s="54">
        <v>36645158.420000002</v>
      </c>
      <c r="L33" s="54">
        <v>14334117.380000001</v>
      </c>
      <c r="M33" s="54">
        <v>1758004.41</v>
      </c>
      <c r="N33" s="54">
        <v>14633716.109999999</v>
      </c>
      <c r="O33" s="54">
        <v>2545794.36</v>
      </c>
      <c r="P33" s="54">
        <v>2079810.22</v>
      </c>
      <c r="Q33" s="54">
        <v>-14110.63</v>
      </c>
      <c r="R33" s="53">
        <f>SUM(F33:Q33)</f>
        <v>213764032.82000002</v>
      </c>
    </row>
    <row r="34" spans="1:18" ht="16.5" thickBot="1" x14ac:dyDescent="0.3">
      <c r="A34" s="8"/>
      <c r="B34" s="52"/>
      <c r="C34" s="52"/>
      <c r="D34" s="52"/>
      <c r="E34" s="52"/>
      <c r="F34" s="50"/>
      <c r="G34" s="50"/>
      <c r="H34" s="50"/>
      <c r="I34" s="50"/>
      <c r="J34" s="50"/>
      <c r="K34" s="51"/>
      <c r="L34" s="50"/>
      <c r="M34" s="50"/>
      <c r="N34" s="50"/>
      <c r="O34" s="50"/>
      <c r="P34" s="50"/>
      <c r="Q34" s="50"/>
      <c r="R34" s="49"/>
    </row>
    <row r="35" spans="1:18" ht="17.25" thickTop="1" thickBot="1" x14ac:dyDescent="0.3">
      <c r="A35" s="8"/>
      <c r="B35" s="48" t="s">
        <v>11</v>
      </c>
      <c r="C35" s="47" t="s">
        <v>10</v>
      </c>
      <c r="D35" s="47"/>
      <c r="E35" s="46"/>
      <c r="F35" s="45">
        <f>SUM(F22:F33)</f>
        <v>812690847.58000004</v>
      </c>
      <c r="G35" s="45">
        <f>SUM(G22:G33)</f>
        <v>841432696.34000003</v>
      </c>
      <c r="H35" s="45">
        <f>SUM(H22:H33)</f>
        <v>1004921954</v>
      </c>
      <c r="I35" s="45">
        <f>SUM(I22:I33)</f>
        <v>942291530.94999993</v>
      </c>
      <c r="J35" s="45">
        <f>SUM(J22:J33)</f>
        <v>1088173902.21</v>
      </c>
      <c r="K35" s="45">
        <f>SUM(K22:K33)</f>
        <v>1154650819.8499999</v>
      </c>
      <c r="L35" s="45">
        <f>SUM(L22:L33)</f>
        <v>1222512617.8999999</v>
      </c>
      <c r="M35" s="45">
        <f>SUM(M22:M33)</f>
        <v>1194755067.4200003</v>
      </c>
      <c r="N35" s="45">
        <f>SUM(N22:N33)</f>
        <v>1275461845.3800004</v>
      </c>
      <c r="O35" s="45">
        <f>SUM(O22:O33)</f>
        <v>1227400338.8999999</v>
      </c>
      <c r="P35" s="45">
        <f>SUM(P22:P33)</f>
        <v>1222808472.9999998</v>
      </c>
      <c r="Q35" s="45">
        <f>SUM(Q22:Q33)</f>
        <v>2680753681.7199993</v>
      </c>
      <c r="R35" s="44">
        <f>SUM(R22:R33)</f>
        <v>14667853775.249998</v>
      </c>
    </row>
    <row r="36" spans="1:18" ht="16.5" thickTop="1" x14ac:dyDescent="0.25">
      <c r="A36" s="8"/>
      <c r="B36" s="2"/>
      <c r="C36" s="2"/>
      <c r="D36" s="2"/>
      <c r="E36" s="2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2"/>
      <c r="R36" s="30"/>
    </row>
    <row r="37" spans="1:18" ht="15.75" x14ac:dyDescent="0.25">
      <c r="A37" s="4" t="s">
        <v>9</v>
      </c>
      <c r="B37" s="2"/>
      <c r="C37" s="2"/>
      <c r="D37" s="2"/>
      <c r="E37" s="31"/>
      <c r="F37" s="40">
        <v>0</v>
      </c>
      <c r="G37" s="42">
        <f>F38</f>
        <v>942173874.09999967</v>
      </c>
      <c r="H37" s="42">
        <f>G38</f>
        <v>1208159608.7599998</v>
      </c>
      <c r="I37" s="42">
        <f>H38</f>
        <v>1493130140.5199997</v>
      </c>
      <c r="J37" s="42">
        <f>I38</f>
        <v>1634995511.1499999</v>
      </c>
      <c r="K37" s="42">
        <f>J38</f>
        <v>1807866243.6700001</v>
      </c>
      <c r="L37" s="42">
        <f>K38</f>
        <v>1774006014.2800004</v>
      </c>
      <c r="M37" s="42">
        <f>L38</f>
        <v>1839221936.8000004</v>
      </c>
      <c r="N37" s="42">
        <f>M38</f>
        <v>1674003347.3499999</v>
      </c>
      <c r="O37" s="42">
        <f>N38</f>
        <v>1530867392.7699997</v>
      </c>
      <c r="P37" s="42">
        <f>O38</f>
        <v>1675000104.6099999</v>
      </c>
      <c r="Q37" s="42">
        <f>P38</f>
        <v>1471467357.4700003</v>
      </c>
      <c r="R37" s="41"/>
    </row>
    <row r="38" spans="1:18" ht="15.75" x14ac:dyDescent="0.25">
      <c r="A38" s="4" t="s">
        <v>8</v>
      </c>
      <c r="B38" s="2"/>
      <c r="C38" s="2"/>
      <c r="D38" s="2"/>
      <c r="E38" s="2"/>
      <c r="F38" s="40">
        <f>F14-(F35-F17)</f>
        <v>942173874.09999967</v>
      </c>
      <c r="G38" s="40">
        <f>G14-(G35-G17)+G37</f>
        <v>1208159608.7599998</v>
      </c>
      <c r="H38" s="40">
        <f>H14-(H35-H17)+H37</f>
        <v>1493130140.5199997</v>
      </c>
      <c r="I38" s="40">
        <f>I14-(I35-I17)+I37</f>
        <v>1634995511.1499999</v>
      </c>
      <c r="J38" s="40">
        <f>J14-(J35-J17)+J37</f>
        <v>1807866243.6700001</v>
      </c>
      <c r="K38" s="40">
        <f>K14-(K35-K17)+K37</f>
        <v>1774006014.2800004</v>
      </c>
      <c r="L38" s="40">
        <f>L14-(L35-L17)+L37</f>
        <v>1839221936.8000004</v>
      </c>
      <c r="M38" s="40">
        <f>M14-(M35-M17)+M37</f>
        <v>1674003347.3499999</v>
      </c>
      <c r="N38" s="40">
        <f>N14-(N35-N17)+N37</f>
        <v>1530867392.7699997</v>
      </c>
      <c r="O38" s="40">
        <f>O14-(O35-O17)+O37</f>
        <v>1675000104.6099999</v>
      </c>
      <c r="P38" s="40">
        <f>P14-(P35-P17)+P37</f>
        <v>1471467357.4700003</v>
      </c>
      <c r="Q38" s="40">
        <f>Q14-(Q35-Q17)+Q37</f>
        <v>0</v>
      </c>
      <c r="R38" s="39">
        <f>R18-R35</f>
        <v>0</v>
      </c>
    </row>
    <row r="39" spans="1:18" ht="15.75" x14ac:dyDescent="0.25">
      <c r="A39" s="16"/>
      <c r="B39" s="14"/>
      <c r="C39" s="14"/>
      <c r="D39" s="14"/>
      <c r="E39" s="14"/>
      <c r="F39" s="38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37"/>
    </row>
    <row r="40" spans="1:18" ht="15.75" x14ac:dyDescent="0.25">
      <c r="A40" s="36" t="s">
        <v>7</v>
      </c>
      <c r="B40" s="34"/>
      <c r="C40" s="34"/>
      <c r="D40" s="34"/>
      <c r="E40" s="34"/>
      <c r="F40" s="34"/>
      <c r="G40" s="34"/>
      <c r="H40" s="34"/>
      <c r="I40" s="34"/>
      <c r="J40" s="34"/>
      <c r="K40" s="35"/>
      <c r="L40" s="35"/>
      <c r="M40" s="34"/>
      <c r="N40" s="33"/>
      <c r="O40" s="33"/>
      <c r="P40" s="33"/>
      <c r="Q40" s="33"/>
      <c r="R40" s="32"/>
    </row>
    <row r="41" spans="1:18" ht="15.75" x14ac:dyDescent="0.25">
      <c r="A41" s="4" t="s">
        <v>6</v>
      </c>
      <c r="B41" s="2"/>
      <c r="C41" s="2"/>
      <c r="D41" s="2"/>
      <c r="E41" s="2"/>
      <c r="F41" s="2"/>
      <c r="G41" s="2"/>
      <c r="H41" s="2"/>
      <c r="I41" s="2"/>
      <c r="J41" s="2"/>
      <c r="K41" s="31"/>
      <c r="L41" s="31"/>
      <c r="M41" s="2"/>
      <c r="N41" s="2"/>
      <c r="O41" s="31"/>
      <c r="P41" s="31"/>
      <c r="Q41" s="31"/>
      <c r="R41" s="30"/>
    </row>
    <row r="42" spans="1:18" ht="15.75" x14ac:dyDescent="0.25">
      <c r="A42" s="8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30"/>
    </row>
    <row r="43" spans="1:18" ht="15.75" x14ac:dyDescent="0.25">
      <c r="A43" s="8"/>
      <c r="B43" s="29" t="s">
        <v>5</v>
      </c>
      <c r="C43" s="28"/>
      <c r="D43" s="28"/>
      <c r="E43" s="27"/>
      <c r="F43" s="26">
        <f>F22+F23+F26</f>
        <v>458014623.73000002</v>
      </c>
      <c r="G43" s="26">
        <f>G22+G23+G26</f>
        <v>446785691.73999995</v>
      </c>
      <c r="H43" s="26">
        <f>H22+H23+H26</f>
        <v>493937106.62000006</v>
      </c>
      <c r="I43" s="26">
        <f>I22+I23+I26</f>
        <v>522938967.38999999</v>
      </c>
      <c r="J43" s="26">
        <f>J22+J23+J26</f>
        <v>588269371.03000009</v>
      </c>
      <c r="K43" s="26">
        <f>K22+K23+K26</f>
        <v>682237920.97000003</v>
      </c>
      <c r="L43" s="26">
        <f>L22+L23+L26</f>
        <v>766416627.09000003</v>
      </c>
      <c r="M43" s="26">
        <f>M22+M23+M26</f>
        <v>742878175.97000003</v>
      </c>
      <c r="N43" s="26">
        <f>N22+N23+N26</f>
        <v>773810306.51999998</v>
      </c>
      <c r="O43" s="26">
        <f>O22+O23+O26</f>
        <v>772270221.83999991</v>
      </c>
      <c r="P43" s="26">
        <f>P22+P23+P26</f>
        <v>776225931.57999992</v>
      </c>
      <c r="Q43" s="26">
        <f>Q22+Q23+Q26</f>
        <v>2277750973.27</v>
      </c>
      <c r="R43" s="25">
        <f>R22+R23+R26</f>
        <v>9301535917.75</v>
      </c>
    </row>
    <row r="44" spans="1:18" ht="16.5" thickBot="1" x14ac:dyDescent="0.3">
      <c r="A44" s="8"/>
      <c r="B44" s="24" t="s">
        <v>4</v>
      </c>
      <c r="C44" s="23"/>
      <c r="D44" s="23"/>
      <c r="E44" s="22"/>
      <c r="F44" s="21">
        <f>F15</f>
        <v>37430070.780000001</v>
      </c>
      <c r="G44" s="21">
        <f>G15</f>
        <v>19354131.170000002</v>
      </c>
      <c r="H44" s="21">
        <f>H15</f>
        <v>22979043.370000001</v>
      </c>
      <c r="I44" s="21">
        <f>I15</f>
        <v>24409458.120000001</v>
      </c>
      <c r="J44" s="21">
        <f>J15</f>
        <v>17062710.48</v>
      </c>
      <c r="K44" s="21">
        <f>K15</f>
        <v>27834143.66</v>
      </c>
      <c r="L44" s="21">
        <f>L15</f>
        <v>20490439.469999999</v>
      </c>
      <c r="M44" s="21">
        <f>M15</f>
        <v>23119527.710000001</v>
      </c>
      <c r="N44" s="21">
        <f>N15</f>
        <v>14522195.99</v>
      </c>
      <c r="O44" s="21">
        <f>O15</f>
        <v>25322139.759999998</v>
      </c>
      <c r="P44" s="21">
        <f>P15</f>
        <v>15022082.039999999</v>
      </c>
      <c r="Q44" s="21">
        <f>Q15</f>
        <v>23724752.550000001</v>
      </c>
      <c r="R44" s="20">
        <f>R15</f>
        <v>271270695.10000002</v>
      </c>
    </row>
    <row r="45" spans="1:18" ht="17.25" thickTop="1" thickBot="1" x14ac:dyDescent="0.3">
      <c r="A45" s="8"/>
      <c r="B45" s="2"/>
      <c r="C45" s="2"/>
      <c r="D45" s="2"/>
      <c r="E45" s="7" t="s">
        <v>3</v>
      </c>
      <c r="F45" s="19">
        <f>F43-F44</f>
        <v>420584552.95000005</v>
      </c>
      <c r="G45" s="19">
        <f>G43-G44</f>
        <v>427431560.56999993</v>
      </c>
      <c r="H45" s="19">
        <f>H43-H44</f>
        <v>470958063.25000006</v>
      </c>
      <c r="I45" s="19">
        <f>I43-I44</f>
        <v>498529509.26999998</v>
      </c>
      <c r="J45" s="19">
        <f>J43-J44</f>
        <v>571206660.55000007</v>
      </c>
      <c r="K45" s="19">
        <f>K43-K44</f>
        <v>654403777.31000006</v>
      </c>
      <c r="L45" s="19">
        <f>L43-L44</f>
        <v>745926187.62</v>
      </c>
      <c r="M45" s="19">
        <f>M43-M44</f>
        <v>719758648.25999999</v>
      </c>
      <c r="N45" s="19">
        <f>N43-N44</f>
        <v>759288110.52999997</v>
      </c>
      <c r="O45" s="19">
        <f>O43-O44</f>
        <v>746948082.07999992</v>
      </c>
      <c r="P45" s="19">
        <f>P43-P44</f>
        <v>761203849.53999996</v>
      </c>
      <c r="Q45" s="19">
        <f>Q43-Q44</f>
        <v>2254026220.7199998</v>
      </c>
      <c r="R45" s="18">
        <f>R43-R44</f>
        <v>9030265222.6499996</v>
      </c>
    </row>
    <row r="46" spans="1:18" ht="16.5" thickTop="1" x14ac:dyDescent="0.25">
      <c r="A46" s="8"/>
      <c r="B46" s="2"/>
      <c r="C46" s="2"/>
      <c r="D46" s="2"/>
      <c r="E46" s="2"/>
      <c r="F46" s="17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1"/>
    </row>
    <row r="47" spans="1:18" ht="15.75" x14ac:dyDescent="0.25">
      <c r="A47" s="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1"/>
    </row>
    <row r="48" spans="1:18" ht="15.75" x14ac:dyDescent="0.25">
      <c r="A48" s="16"/>
      <c r="B48" s="14"/>
      <c r="C48" s="14"/>
      <c r="D48" s="14"/>
      <c r="E48" s="14"/>
      <c r="F48" s="15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3"/>
    </row>
    <row r="49" spans="1:18" ht="15.75" x14ac:dyDescent="0.25">
      <c r="A49" s="12" t="s">
        <v>2</v>
      </c>
      <c r="B49" s="11"/>
      <c r="C49" s="11"/>
      <c r="D49" s="11"/>
      <c r="E49" s="10" t="s">
        <v>1</v>
      </c>
      <c r="F49" s="9">
        <f>F45/F14</f>
        <v>0.24503842799491246</v>
      </c>
      <c r="G49" s="9">
        <f>G45/G14</f>
        <v>0.39301451090533845</v>
      </c>
      <c r="H49" s="9">
        <f>H45/H14</f>
        <v>0.37192421703300849</v>
      </c>
      <c r="I49" s="9">
        <f>I45/I14</f>
        <v>0.47068808637710507</v>
      </c>
      <c r="J49" s="9">
        <f>J45/J14</f>
        <v>0.45940205810813228</v>
      </c>
      <c r="K49" s="9">
        <f>K45/K14</f>
        <v>0.59907666025336026</v>
      </c>
      <c r="L49" s="9">
        <f>L45/L14</f>
        <v>0.58887928825816438</v>
      </c>
      <c r="M49" s="9">
        <f>M45/M14</f>
        <v>0.71561449334931848</v>
      </c>
      <c r="N49" s="9">
        <f>N45/N14</f>
        <v>0.67956512791806956</v>
      </c>
      <c r="O49" s="9">
        <f>O45/O14</f>
        <v>0.55513189512024674</v>
      </c>
      <c r="P49" s="9">
        <f>P45/P14</f>
        <v>0.75828451469984126</v>
      </c>
      <c r="Q49" s="9">
        <f>Q45/Q14</f>
        <v>1.902142496927504</v>
      </c>
      <c r="R49" s="9">
        <f>R45/R14</f>
        <v>0.62756840266905201</v>
      </c>
    </row>
    <row r="50" spans="1:18" ht="15.75" x14ac:dyDescent="0.25">
      <c r="A50" s="8"/>
      <c r="B50" s="2"/>
      <c r="C50" s="2"/>
      <c r="D50" s="2"/>
      <c r="E50" s="7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5"/>
    </row>
    <row r="51" spans="1:18" ht="15.75" x14ac:dyDescent="0.25">
      <c r="A51" s="4" t="s">
        <v>0</v>
      </c>
      <c r="B51" s="2"/>
      <c r="C51" s="2"/>
      <c r="D51" s="2"/>
      <c r="E51" s="7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5"/>
    </row>
    <row r="52" spans="1:18" ht="15.75" x14ac:dyDescent="0.25">
      <c r="A52" s="4"/>
      <c r="B52" s="3"/>
      <c r="C52" s="3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1"/>
    </row>
  </sheetData>
  <mergeCells count="2">
    <mergeCell ref="B14:E14"/>
    <mergeCell ref="B18:E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msaiani</dc:creator>
  <cp:lastModifiedBy>msaiani</cp:lastModifiedBy>
  <dcterms:created xsi:type="dcterms:W3CDTF">2018-10-30T13:59:40Z</dcterms:created>
  <dcterms:modified xsi:type="dcterms:W3CDTF">2018-10-30T13:59:46Z</dcterms:modified>
</cp:coreProperties>
</file>